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meri\FINANCIJSKA IZVJEŠĆA 2023\1-12 23\"/>
    </mc:Choice>
  </mc:AlternateContent>
  <xr:revisionPtr revIDLastSave="0" documentId="13_ncr:1_{31FADCBF-A422-4AEA-AB88-5994E5DE65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 Izv o zaduzivanju" sheetId="6" r:id="rId1"/>
    <sheet name="2. Izvje o korist EU sredstva" sheetId="3" r:id="rId2"/>
    <sheet name="3. Zajm Potr Obv Suds ŽR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1" i="3" l="1"/>
  <c r="M141" i="3"/>
  <c r="M136" i="3"/>
  <c r="N136" i="3"/>
  <c r="L194" i="3"/>
  <c r="L196" i="3"/>
  <c r="M140" i="3"/>
  <c r="M139" i="3"/>
  <c r="M143" i="3" s="1"/>
  <c r="Y136" i="3"/>
  <c r="I68" i="3"/>
  <c r="J68" i="3"/>
  <c r="L67" i="3"/>
  <c r="K67" i="3"/>
  <c r="K68" i="3" s="1"/>
  <c r="K17" i="3"/>
  <c r="Y35" i="3"/>
  <c r="Y36" i="3"/>
  <c r="Y37" i="3"/>
  <c r="Y38" i="3"/>
  <c r="Y40" i="3"/>
  <c r="Y41" i="3"/>
  <c r="Y42" i="3"/>
  <c r="Y43" i="3"/>
  <c r="Y44" i="3"/>
  <c r="Y46" i="3"/>
  <c r="S47" i="3"/>
  <c r="T47" i="3"/>
  <c r="U47" i="3"/>
  <c r="V47" i="3"/>
  <c r="W47" i="3"/>
  <c r="X47" i="3"/>
  <c r="K47" i="3"/>
  <c r="L47" i="3"/>
  <c r="N47" i="3"/>
  <c r="O47" i="3"/>
  <c r="P47" i="3"/>
  <c r="R47" i="3"/>
  <c r="C47" i="3"/>
  <c r="D47" i="3"/>
  <c r="E47" i="3"/>
  <c r="F47" i="3"/>
  <c r="G47" i="3"/>
  <c r="H47" i="3"/>
  <c r="I47" i="3"/>
  <c r="J47" i="3"/>
  <c r="B47" i="3"/>
  <c r="Q30" i="3"/>
  <c r="Q47" i="3" s="1"/>
  <c r="M30" i="3"/>
  <c r="M47" i="3" s="1"/>
  <c r="Q45" i="3"/>
  <c r="M45" i="3"/>
  <c r="Y45" i="3" s="1"/>
  <c r="Y34" i="3"/>
  <c r="Y33" i="3"/>
  <c r="Y32" i="3"/>
  <c r="Y31" i="3"/>
  <c r="Y29" i="3"/>
  <c r="L16" i="3"/>
  <c r="C18" i="3"/>
  <c r="D18" i="3"/>
  <c r="E18" i="3"/>
  <c r="F18" i="3"/>
  <c r="G18" i="3"/>
  <c r="H18" i="3"/>
  <c r="I18" i="3"/>
  <c r="J18" i="3"/>
  <c r="B18" i="3"/>
  <c r="L17" i="3"/>
  <c r="X208" i="3"/>
  <c r="W208" i="3"/>
  <c r="V208" i="3"/>
  <c r="U208" i="3"/>
  <c r="T208" i="3"/>
  <c r="S208" i="3"/>
  <c r="R208" i="3"/>
  <c r="Q208" i="3"/>
  <c r="P208" i="3"/>
  <c r="O208" i="3"/>
  <c r="N208" i="3"/>
  <c r="M208" i="3"/>
  <c r="L208" i="3"/>
  <c r="K208" i="3"/>
  <c r="J208" i="3"/>
  <c r="I208" i="3"/>
  <c r="H208" i="3"/>
  <c r="G208" i="3"/>
  <c r="F208" i="3"/>
  <c r="E208" i="3"/>
  <c r="D208" i="3"/>
  <c r="C208" i="3"/>
  <c r="Y207" i="3"/>
  <c r="Y206" i="3"/>
  <c r="Y205" i="3"/>
  <c r="Y204" i="3"/>
  <c r="Y203" i="3"/>
  <c r="Y202" i="3"/>
  <c r="Y201" i="3"/>
  <c r="J196" i="3"/>
  <c r="I196" i="3"/>
  <c r="H196" i="3"/>
  <c r="G196" i="3"/>
  <c r="F196" i="3"/>
  <c r="E196" i="3"/>
  <c r="D196" i="3"/>
  <c r="C196" i="3"/>
  <c r="B196" i="3"/>
  <c r="L195" i="3"/>
  <c r="L193" i="3"/>
  <c r="X175" i="3"/>
  <c r="W175" i="3"/>
  <c r="V175" i="3"/>
  <c r="U175" i="3"/>
  <c r="T175" i="3"/>
  <c r="S175" i="3"/>
  <c r="R175" i="3"/>
  <c r="Q175" i="3"/>
  <c r="P175" i="3"/>
  <c r="O175" i="3"/>
  <c r="N175" i="3"/>
  <c r="M175" i="3"/>
  <c r="L175" i="3"/>
  <c r="K175" i="3"/>
  <c r="J175" i="3"/>
  <c r="I175" i="3"/>
  <c r="H175" i="3"/>
  <c r="G175" i="3"/>
  <c r="F175" i="3"/>
  <c r="E175" i="3"/>
  <c r="D175" i="3"/>
  <c r="C175" i="3"/>
  <c r="Y174" i="3"/>
  <c r="Y173" i="3"/>
  <c r="Y172" i="3"/>
  <c r="Y171" i="3"/>
  <c r="Y170" i="3"/>
  <c r="Y169" i="3"/>
  <c r="Y168" i="3"/>
  <c r="J163" i="3"/>
  <c r="I163" i="3"/>
  <c r="H163" i="3"/>
  <c r="G163" i="3"/>
  <c r="F163" i="3"/>
  <c r="E163" i="3"/>
  <c r="D163" i="3"/>
  <c r="C163" i="3"/>
  <c r="B163" i="3"/>
  <c r="L162" i="3"/>
  <c r="L161" i="3"/>
  <c r="X143" i="3"/>
  <c r="W143" i="3"/>
  <c r="V143" i="3"/>
  <c r="U143" i="3"/>
  <c r="T143" i="3"/>
  <c r="S143" i="3"/>
  <c r="R143" i="3"/>
  <c r="Q143" i="3"/>
  <c r="P143" i="3"/>
  <c r="O143" i="3"/>
  <c r="N143" i="3"/>
  <c r="L143" i="3"/>
  <c r="K143" i="3"/>
  <c r="J143" i="3"/>
  <c r="I143" i="3"/>
  <c r="H143" i="3"/>
  <c r="G143" i="3"/>
  <c r="F143" i="3"/>
  <c r="E143" i="3"/>
  <c r="D143" i="3"/>
  <c r="C143" i="3"/>
  <c r="Y142" i="3"/>
  <c r="Y141" i="3"/>
  <c r="Y140" i="3"/>
  <c r="Y139" i="3"/>
  <c r="Y138" i="3"/>
  <c r="Y137" i="3"/>
  <c r="J131" i="3"/>
  <c r="I131" i="3"/>
  <c r="H131" i="3"/>
  <c r="G131" i="3"/>
  <c r="F131" i="3"/>
  <c r="E131" i="3"/>
  <c r="D131" i="3"/>
  <c r="C131" i="3"/>
  <c r="B131" i="3"/>
  <c r="L130" i="3"/>
  <c r="L129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Y111" i="3"/>
  <c r="Y110" i="3"/>
  <c r="Y109" i="3"/>
  <c r="Y108" i="3"/>
  <c r="Y107" i="3"/>
  <c r="Y106" i="3"/>
  <c r="Y105" i="3"/>
  <c r="J100" i="3"/>
  <c r="I100" i="3"/>
  <c r="H100" i="3"/>
  <c r="G100" i="3"/>
  <c r="F100" i="3"/>
  <c r="E100" i="3"/>
  <c r="D100" i="3"/>
  <c r="C100" i="3"/>
  <c r="B100" i="3"/>
  <c r="L99" i="3"/>
  <c r="L98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Y79" i="3"/>
  <c r="Y78" i="3"/>
  <c r="Y77" i="3"/>
  <c r="Y76" i="3"/>
  <c r="Y75" i="3"/>
  <c r="Y74" i="3"/>
  <c r="Y73" i="3"/>
  <c r="H68" i="3"/>
  <c r="G68" i="3"/>
  <c r="F68" i="3"/>
  <c r="E68" i="3"/>
  <c r="D68" i="3"/>
  <c r="C68" i="3"/>
  <c r="B68" i="3"/>
  <c r="L66" i="3"/>
  <c r="L65" i="3"/>
  <c r="Y30" i="3" l="1"/>
  <c r="Y175" i="3"/>
  <c r="Y80" i="3"/>
  <c r="K18" i="3"/>
  <c r="K131" i="3"/>
  <c r="L131" i="3" s="1"/>
  <c r="L68" i="3"/>
  <c r="Y112" i="3"/>
  <c r="Y208" i="3"/>
  <c r="Y143" i="3"/>
  <c r="K163" i="3"/>
  <c r="L163" i="3" s="1"/>
  <c r="K100" i="3"/>
  <c r="L100" i="3" s="1"/>
  <c r="Y39" i="3"/>
  <c r="Y28" i="3"/>
  <c r="Y27" i="3"/>
  <c r="Y26" i="3"/>
  <c r="Y25" i="3"/>
  <c r="Y24" i="3"/>
  <c r="Y23" i="3"/>
  <c r="Y47" i="3" s="1"/>
  <c r="L15" i="3"/>
  <c r="L14" i="3"/>
  <c r="L18" i="3" l="1"/>
</calcChain>
</file>

<file path=xl/sharedStrings.xml><?xml version="1.0" encoding="utf-8"?>
<sst xmlns="http://schemas.openxmlformats.org/spreadsheetml/2006/main" count="460" uniqueCount="122">
  <si>
    <t>Proračunski korisnik:</t>
  </si>
  <si>
    <t>1.</t>
  </si>
  <si>
    <t>2.</t>
  </si>
  <si>
    <t>Datum odobrenja zaduženja</t>
  </si>
  <si>
    <t>3.</t>
  </si>
  <si>
    <t>Dokument o zaduženju</t>
  </si>
  <si>
    <t>4.</t>
  </si>
  <si>
    <t>Namjena zaduženja</t>
  </si>
  <si>
    <t>5.</t>
  </si>
  <si>
    <t>Davatelj kredita / zajma</t>
  </si>
  <si>
    <t>6.</t>
  </si>
  <si>
    <t>7.</t>
  </si>
  <si>
    <t>8.</t>
  </si>
  <si>
    <t>Rok otplate</t>
  </si>
  <si>
    <t>9.</t>
  </si>
  <si>
    <t>Broj anuiteta godišnje</t>
  </si>
  <si>
    <t>10.</t>
  </si>
  <si>
    <t>Kamatna stopa</t>
  </si>
  <si>
    <t>11.</t>
  </si>
  <si>
    <t>12.</t>
  </si>
  <si>
    <t>13.</t>
  </si>
  <si>
    <t>14.</t>
  </si>
  <si>
    <t>15.</t>
  </si>
  <si>
    <t xml:space="preserve">Proračunski korisnik: </t>
  </si>
  <si>
    <t>* obrazac se može popuniti opisno i brojčano</t>
  </si>
  <si>
    <t>Izvjestaj o danim zajmovima i potraživanjima po danim zajmovima s opisom</t>
  </si>
  <si>
    <t>Ukupno</t>
  </si>
  <si>
    <t>Izvještaj o stanju nepodmirenih dospjelih obveza</t>
  </si>
  <si>
    <t>Vrsta instrumenta zaduženja (kredit, zajam, leasing…)</t>
  </si>
  <si>
    <t>Izvještaj o stanju nenaplaćenih potraživanja za prihode</t>
  </si>
  <si>
    <t>Izvještaj o korištenju sredstava fondova Europske unije</t>
  </si>
  <si>
    <t>Izvještaj o stanju potencijalnih obveza po osnovi sudskih sporova s opisom</t>
  </si>
  <si>
    <t>(temeljem članka 25. Pravilnika o polugodišnjem i godišnjem izvještaju o izvršenju proračuna, Narodne novine 85/23)</t>
  </si>
  <si>
    <t>Ukupni iznos glavnice u  EUR</t>
  </si>
  <si>
    <t xml:space="preserve">Ukupni iznos kamata u EUR </t>
  </si>
  <si>
    <t>Otplaćeno ukupno glavnice u EUR na dan 31.12.2023.</t>
  </si>
  <si>
    <t>Otplaćeno ukupno kamata u EUR na dan 31.12.2023.</t>
  </si>
  <si>
    <t>Stanje glavnice na početku 2023. u EUR</t>
  </si>
  <si>
    <t>Stanje glavnice na kraju 2023. u EUR</t>
  </si>
  <si>
    <t>Nedospjela glavnica u EUR na dan 31.12.2023.</t>
  </si>
  <si>
    <t>Izvještaj o zaduživanju nadomaćem i stranom tržištu novca i kapitala na dan 31.12.2023.</t>
  </si>
  <si>
    <r>
      <t>Posebni izvještaji uz Godišnji izvještaj o izvršenju FP za 2023.</t>
    </r>
    <r>
      <rPr>
        <b/>
        <sz val="12"/>
        <color theme="1"/>
        <rFont val="Times New Roman"/>
        <family val="1"/>
        <charset val="238"/>
      </rPr>
      <t xml:space="preserve"> (po Pravilniku o polugodišnjem i godišnjem izvještaju o izvršenju proračuna </t>
    </r>
  </si>
  <si>
    <t>NN 85/23)</t>
  </si>
  <si>
    <t>Ukupno realizacija u 2023.</t>
  </si>
  <si>
    <t>Stanje novčanih sredstava na računu na 01.01.2023. i 31.12.2023.</t>
  </si>
  <si>
    <t>Program / Projekt / Aktivnost:</t>
  </si>
  <si>
    <t>Ugovoreno/predviđeno trajanje projekta:</t>
  </si>
  <si>
    <t>Potraživanja od EU na dan 31.12.2023.</t>
  </si>
  <si>
    <t>Obveze za primljene predujmove od EU na dan 31.12.2023.</t>
  </si>
  <si>
    <t>Ukupno ugovorena sredstva fondova EU 
(od početka provedbe projekta zaključno s 31.12.2023.)</t>
  </si>
  <si>
    <t>Ukupno uplaćena sredstva fondova EU 
(od početka provedbe projekta zaključno s 31.12.2023.)</t>
  </si>
  <si>
    <t>Prihodi</t>
  </si>
  <si>
    <t>Računski plan
( prihodi poslovanja,. Razred 6)</t>
  </si>
  <si>
    <t>Županijski izvori</t>
  </si>
  <si>
    <t>Izvori PK</t>
  </si>
  <si>
    <t>Opći izvor  -
1.1.1</t>
  </si>
  <si>
    <t>Predfinanciranje EU projekata
1.2.1.</t>
  </si>
  <si>
    <t>Pomoći EU
5.3.1.</t>
  </si>
  <si>
    <t>Vlastiti prihodi PK
3.2.1.</t>
  </si>
  <si>
    <t>Prihodi za posebne namjene PK
4.8.1.</t>
  </si>
  <si>
    <t>Pomoći PK
5.4.1.</t>
  </si>
  <si>
    <t>Pomoći EU za PK
5.5.1.</t>
  </si>
  <si>
    <t>Donacije 6.2.1</t>
  </si>
  <si>
    <t>Prihodi od prodaje ili zamjene nefinancijske imovine
7.2.1.</t>
  </si>
  <si>
    <t>Namjenski primici od zaduživanja
8.2.1.</t>
  </si>
  <si>
    <t>Ukupno:</t>
  </si>
  <si>
    <t>Rashodi</t>
  </si>
  <si>
    <t>Računski plan
( npr. 32 Materijalni rashodi)</t>
  </si>
  <si>
    <r>
      <rPr>
        <b/>
        <sz val="10"/>
        <color theme="1"/>
        <rFont val="Times New Roman"/>
        <family val="1"/>
        <charset val="238"/>
      </rPr>
      <t>Programska klasifikacija</t>
    </r>
    <r>
      <rPr>
        <sz val="10"/>
        <color theme="1"/>
        <rFont val="Times New Roman"/>
        <family val="1"/>
        <charset val="238"/>
      </rPr>
      <t xml:space="preserve">
( npr. 4018 Razvoj odgojno-obrazovnog sustava
Projekt T401801 Erasmus+)</t>
    </r>
  </si>
  <si>
    <t>Opći izvor</t>
  </si>
  <si>
    <t>Predfinanciranje EU projekata</t>
  </si>
  <si>
    <t>Pomoći EU</t>
  </si>
  <si>
    <t>Vlastiti prihodi PK</t>
  </si>
  <si>
    <t>Prihodi za posebne namjene PK</t>
  </si>
  <si>
    <t>Pomoći PK</t>
  </si>
  <si>
    <t>Pomoći EU za PK</t>
  </si>
  <si>
    <t>Donacije PK</t>
  </si>
  <si>
    <t>Prihodi od prodaje ili zamjene nefinancijske imovine</t>
  </si>
  <si>
    <t>1.1.1.</t>
  </si>
  <si>
    <t>1.1.2.
prenesena sredstva</t>
  </si>
  <si>
    <t>1.2.1.</t>
  </si>
  <si>
    <t>1.2.2.
prenesena sredstva</t>
  </si>
  <si>
    <t>5.3.1.</t>
  </si>
  <si>
    <t>5.3.2.
prenesena sredstva</t>
  </si>
  <si>
    <t>3.2.1.</t>
  </si>
  <si>
    <t>3.2.2.
prenesena sredstva</t>
  </si>
  <si>
    <t>4.8.1.</t>
  </si>
  <si>
    <t>4.8.2.
prenesena sredstva</t>
  </si>
  <si>
    <t>5.4.1.</t>
  </si>
  <si>
    <t>5.4.2.
prenesena sredstva</t>
  </si>
  <si>
    <t>5.5.1.</t>
  </si>
  <si>
    <t>5.5.2.
prenesena sredstva</t>
  </si>
  <si>
    <t>6.2.1.</t>
  </si>
  <si>
    <t>6.2.2.</t>
  </si>
  <si>
    <t>7.2.1.</t>
  </si>
  <si>
    <t>7.2.2.
prenesena sredstva</t>
  </si>
  <si>
    <t>8.2.1.</t>
  </si>
  <si>
    <t>8.2.2.
prenesena sredstva</t>
  </si>
  <si>
    <t>Razdoblje provedbe ugovorenih projektnih aktivnosti:</t>
  </si>
  <si>
    <t>KREDIT</t>
  </si>
  <si>
    <t>13.12.2023.</t>
  </si>
  <si>
    <t>Ugovor o dugoročnom kreditu reg.br.3704/23</t>
  </si>
  <si>
    <t>Financiranje dogradnje i proširenja Obrtne tehničke škole Split za projekt "Razvojni centar za elektrotehniku i računalstvo SDŽ</t>
  </si>
  <si>
    <t>OTP banka d.d.</t>
  </si>
  <si>
    <t>31.03.2028.</t>
  </si>
  <si>
    <t>Proračunski korisnik: SŠ OBRTNA TEHNIČKA ŠKOLA</t>
  </si>
  <si>
    <t>OBRTNA TEHNIČKA ŠKOLA</t>
  </si>
  <si>
    <t>758,38 EUR odnosi se na obveze po osnovi sudskih sporova. Tužitelj su zaposlenici naše škole I tuži se iznos razlike u plaći za razdoblje 12.mjesec 2015. god. Do 01.mjesec 2017 godine. U navedenom razdoblju je trebalu biti povećanje osnovice za 6% sukladno potpisanim Kolektivnim ugovorima i Dodacima koje se nije dogodilo. Ovaj iznos je ujedno i posljednja tužba zaprimljena u školu po navedenom predmetu.</t>
  </si>
  <si>
    <t>1.1.2023 - 271.667,06 EUR a 31.12.2023. - 279.280,81 EUR</t>
  </si>
  <si>
    <t>Uspostava RCK za elektrotehniku i računalstvo SDŽ - RCK 50 mil</t>
  </si>
  <si>
    <t>3 godine</t>
  </si>
  <si>
    <t>do 29.12.2023.</t>
  </si>
  <si>
    <t>Razvojni centar za elektrotehniku i računalstvo SDŽ - RCK 30 mil</t>
  </si>
  <si>
    <t>30.09.2023.</t>
  </si>
  <si>
    <t>čuvari baštine</t>
  </si>
  <si>
    <t>erasmus+</t>
  </si>
  <si>
    <t>e- škola</t>
  </si>
  <si>
    <t>učimo zajedno</t>
  </si>
  <si>
    <t>6 mjeseci</t>
  </si>
  <si>
    <t>šk.god.2023/2024</t>
  </si>
  <si>
    <t>31.08.2024.</t>
  </si>
  <si>
    <t>15 mjeseci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</si>
</sst>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charset val="238"/>
    </font>
    <font>
      <sz val="10"/>
      <color indexed="8"/>
      <name val="MS Sans Serif"/>
      <family val="2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theme="2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3" borderId="1" applyNumberFormat="0" applyFont="0" applyAlignment="0" applyProtection="0"/>
  </cellStyleXfs>
  <cellXfs count="186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/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" fontId="3" fillId="0" borderId="14" xfId="0" applyNumberFormat="1" applyFont="1" applyBorder="1"/>
    <xf numFmtId="4" fontId="3" fillId="0" borderId="15" xfId="0" applyNumberFormat="1" applyFont="1" applyBorder="1"/>
    <xf numFmtId="0" fontId="4" fillId="2" borderId="17" xfId="0" applyFont="1" applyFill="1" applyBorder="1" applyAlignment="1">
      <alignment horizontal="center" vertical="center" wrapText="1"/>
    </xf>
    <xf numFmtId="4" fontId="3" fillId="0" borderId="18" xfId="0" applyNumberFormat="1" applyFont="1" applyBorder="1"/>
    <xf numFmtId="0" fontId="6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16" fontId="7" fillId="0" borderId="5" xfId="0" applyNumberFormat="1" applyFont="1" applyBorder="1" applyAlignment="1">
      <alignment horizontal="center"/>
    </xf>
    <xf numFmtId="0" fontId="7" fillId="0" borderId="0" xfId="0" applyFont="1"/>
    <xf numFmtId="0" fontId="7" fillId="0" borderId="8" xfId="0" applyFont="1" applyBorder="1" applyAlignment="1">
      <alignment horizontal="center"/>
    </xf>
    <xf numFmtId="0" fontId="8" fillId="0" borderId="0" xfId="0" applyFont="1"/>
    <xf numFmtId="0" fontId="7" fillId="0" borderId="3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6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5" borderId="22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0" fillId="0" borderId="25" xfId="0" applyFont="1" applyBorder="1"/>
    <xf numFmtId="0" fontId="9" fillId="0" borderId="26" xfId="0" applyFont="1" applyBorder="1"/>
    <xf numFmtId="0" fontId="6" fillId="5" borderId="0" xfId="0" applyFont="1" applyFill="1" applyAlignment="1">
      <alignment horizontal="center"/>
    </xf>
    <xf numFmtId="0" fontId="9" fillId="5" borderId="0" xfId="0" applyFont="1" applyFill="1"/>
    <xf numFmtId="0" fontId="10" fillId="0" borderId="0" xfId="0" applyFont="1" applyAlignment="1">
      <alignment horizontal="center" wrapText="1"/>
    </xf>
    <xf numFmtId="0" fontId="9" fillId="0" borderId="25" xfId="0" applyFont="1" applyBorder="1"/>
    <xf numFmtId="0" fontId="10" fillId="0" borderId="33" xfId="0" applyFont="1" applyBorder="1" applyAlignment="1">
      <alignment horizontal="center" wrapText="1"/>
    </xf>
    <xf numFmtId="0" fontId="10" fillId="0" borderId="34" xfId="0" applyFont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9" fillId="0" borderId="36" xfId="0" applyFont="1" applyBorder="1"/>
    <xf numFmtId="4" fontId="9" fillId="0" borderId="37" xfId="0" applyNumberFormat="1" applyFont="1" applyBorder="1"/>
    <xf numFmtId="4" fontId="9" fillId="0" borderId="32" xfId="0" applyNumberFormat="1" applyFont="1" applyBorder="1"/>
    <xf numFmtId="4" fontId="9" fillId="0" borderId="38" xfId="0" applyNumberFormat="1" applyFont="1" applyBorder="1"/>
    <xf numFmtId="4" fontId="9" fillId="0" borderId="39" xfId="0" applyNumberFormat="1" applyFont="1" applyBorder="1"/>
    <xf numFmtId="4" fontId="9" fillId="0" borderId="40" xfId="0" applyNumberFormat="1" applyFont="1" applyBorder="1"/>
    <xf numFmtId="0" fontId="9" fillId="0" borderId="41" xfId="0" applyFont="1" applyBorder="1"/>
    <xf numFmtId="4" fontId="9" fillId="0" borderId="35" xfId="0" applyNumberFormat="1" applyFont="1" applyBorder="1"/>
    <xf numFmtId="4" fontId="9" fillId="0" borderId="42" xfId="0" applyNumberFormat="1" applyFont="1" applyBorder="1"/>
    <xf numFmtId="4" fontId="9" fillId="0" borderId="21" xfId="0" applyNumberFormat="1" applyFont="1" applyBorder="1"/>
    <xf numFmtId="4" fontId="9" fillId="0" borderId="43" xfId="0" applyNumberFormat="1" applyFont="1" applyBorder="1"/>
    <xf numFmtId="0" fontId="10" fillId="0" borderId="22" xfId="0" applyFont="1" applyBorder="1"/>
    <xf numFmtId="4" fontId="13" fillId="0" borderId="22" xfId="0" applyNumberFormat="1" applyFont="1" applyBorder="1"/>
    <xf numFmtId="4" fontId="13" fillId="0" borderId="23" xfId="0" applyNumberFormat="1" applyFont="1" applyBorder="1"/>
    <xf numFmtId="4" fontId="13" fillId="0" borderId="24" xfId="0" applyNumberFormat="1" applyFont="1" applyBorder="1"/>
    <xf numFmtId="4" fontId="9" fillId="0" borderId="34" xfId="0" applyNumberFormat="1" applyFont="1" applyBorder="1"/>
    <xf numFmtId="4" fontId="9" fillId="0" borderId="33" xfId="0" applyNumberFormat="1" applyFont="1" applyBorder="1"/>
    <xf numFmtId="0" fontId="10" fillId="0" borderId="19" xfId="0" applyFont="1" applyBorder="1"/>
    <xf numFmtId="0" fontId="13" fillId="0" borderId="33" xfId="0" applyFont="1" applyBorder="1" applyAlignment="1">
      <alignment horizontal="center" wrapText="1"/>
    </xf>
    <xf numFmtId="0" fontId="13" fillId="0" borderId="35" xfId="0" applyFont="1" applyBorder="1" applyAlignment="1">
      <alignment horizontal="center" wrapText="1"/>
    </xf>
    <xf numFmtId="14" fontId="13" fillId="5" borderId="33" xfId="0" applyNumberFormat="1" applyFont="1" applyFill="1" applyBorder="1" applyAlignment="1">
      <alignment horizontal="center" wrapText="1"/>
    </xf>
    <xf numFmtId="14" fontId="13" fillId="0" borderId="34" xfId="0" applyNumberFormat="1" applyFont="1" applyBorder="1" applyAlignment="1">
      <alignment horizontal="center" wrapText="1"/>
    </xf>
    <xf numFmtId="14" fontId="13" fillId="5" borderId="35" xfId="0" applyNumberFormat="1" applyFont="1" applyFill="1" applyBorder="1" applyAlignment="1">
      <alignment horizontal="center" wrapText="1"/>
    </xf>
    <xf numFmtId="0" fontId="13" fillId="5" borderId="33" xfId="0" applyFont="1" applyFill="1" applyBorder="1" applyAlignment="1">
      <alignment horizontal="center" wrapText="1"/>
    </xf>
    <xf numFmtId="0" fontId="13" fillId="5" borderId="24" xfId="0" applyFont="1" applyFill="1" applyBorder="1" applyAlignment="1">
      <alignment horizontal="center" wrapText="1"/>
    </xf>
    <xf numFmtId="0" fontId="13" fillId="5" borderId="34" xfId="0" applyFont="1" applyFill="1" applyBorder="1" applyAlignment="1">
      <alignment horizontal="center" wrapText="1"/>
    </xf>
    <xf numFmtId="0" fontId="9" fillId="0" borderId="44" xfId="0" applyFont="1" applyBorder="1"/>
    <xf numFmtId="0" fontId="9" fillId="0" borderId="45" xfId="0" applyFont="1" applyBorder="1"/>
    <xf numFmtId="4" fontId="13" fillId="0" borderId="46" xfId="0" applyNumberFormat="1" applyFont="1" applyBorder="1"/>
    <xf numFmtId="4" fontId="13" fillId="0" borderId="47" xfId="0" applyNumberFormat="1" applyFont="1" applyBorder="1"/>
    <xf numFmtId="4" fontId="13" fillId="0" borderId="48" xfId="0" applyNumberFormat="1" applyFont="1" applyBorder="1"/>
    <xf numFmtId="4" fontId="13" fillId="0" borderId="49" xfId="0" applyNumberFormat="1" applyFont="1" applyBorder="1"/>
    <xf numFmtId="4" fontId="13" fillId="0" borderId="38" xfId="0" applyNumberFormat="1" applyFont="1" applyBorder="1"/>
    <xf numFmtId="4" fontId="13" fillId="0" borderId="50" xfId="0" applyNumberFormat="1" applyFont="1" applyBorder="1"/>
    <xf numFmtId="4" fontId="13" fillId="0" borderId="13" xfId="0" applyNumberFormat="1" applyFont="1" applyBorder="1"/>
    <xf numFmtId="4" fontId="13" fillId="0" borderId="37" xfId="0" applyNumberFormat="1" applyFont="1" applyBorder="1"/>
    <xf numFmtId="0" fontId="9" fillId="0" borderId="51" xfId="0" applyFont="1" applyBorder="1"/>
    <xf numFmtId="4" fontId="13" fillId="0" borderId="52" xfId="0" applyNumberFormat="1" applyFont="1" applyBorder="1"/>
    <xf numFmtId="4" fontId="13" fillId="0" borderId="53" xfId="0" applyNumberFormat="1" applyFont="1" applyBorder="1"/>
    <xf numFmtId="4" fontId="13" fillId="0" borderId="54" xfId="0" applyNumberFormat="1" applyFont="1" applyBorder="1"/>
    <xf numFmtId="4" fontId="13" fillId="0" borderId="55" xfId="0" applyNumberFormat="1" applyFont="1" applyBorder="1"/>
    <xf numFmtId="4" fontId="13" fillId="0" borderId="0" xfId="0" applyNumberFormat="1" applyFont="1"/>
    <xf numFmtId="4" fontId="13" fillId="0" borderId="39" xfId="0" applyNumberFormat="1" applyFont="1" applyBorder="1"/>
    <xf numFmtId="4" fontId="13" fillId="0" borderId="56" xfId="0" applyNumberFormat="1" applyFont="1" applyBorder="1"/>
    <xf numFmtId="4" fontId="13" fillId="0" borderId="57" xfId="0" applyNumberFormat="1" applyFont="1" applyBorder="1"/>
    <xf numFmtId="4" fontId="13" fillId="0" borderId="58" xfId="0" applyNumberFormat="1" applyFont="1" applyBorder="1"/>
    <xf numFmtId="4" fontId="13" fillId="0" borderId="26" xfId="0" applyNumberFormat="1" applyFont="1" applyBorder="1"/>
    <xf numFmtId="0" fontId="9" fillId="0" borderId="59" xfId="0" applyFont="1" applyBorder="1"/>
    <xf numFmtId="0" fontId="9" fillId="0" borderId="60" xfId="0" applyFont="1" applyBorder="1"/>
    <xf numFmtId="0" fontId="9" fillId="0" borderId="61" xfId="0" applyFont="1" applyBorder="1"/>
    <xf numFmtId="4" fontId="13" fillId="0" borderId="14" xfId="0" applyNumberFormat="1" applyFont="1" applyBorder="1"/>
    <xf numFmtId="4" fontId="13" fillId="0" borderId="43" xfId="0" applyNumberFormat="1" applyFont="1" applyBorder="1"/>
    <xf numFmtId="4" fontId="13" fillId="0" borderId="62" xfId="0" applyNumberFormat="1" applyFont="1" applyBorder="1"/>
    <xf numFmtId="4" fontId="13" fillId="0" borderId="16" xfId="0" applyNumberFormat="1" applyFont="1" applyBorder="1"/>
    <xf numFmtId="4" fontId="13" fillId="0" borderId="63" xfId="0" applyNumberFormat="1" applyFont="1" applyBorder="1"/>
    <xf numFmtId="4" fontId="13" fillId="0" borderId="21" xfId="0" applyNumberFormat="1" applyFont="1" applyBorder="1"/>
    <xf numFmtId="0" fontId="4" fillId="0" borderId="64" xfId="0" applyFont="1" applyBorder="1"/>
    <xf numFmtId="4" fontId="13" fillId="0" borderId="64" xfId="0" applyNumberFormat="1" applyFont="1" applyBorder="1"/>
    <xf numFmtId="4" fontId="13" fillId="0" borderId="65" xfId="0" applyNumberFormat="1" applyFont="1" applyBorder="1"/>
    <xf numFmtId="4" fontId="13" fillId="0" borderId="33" xfId="0" applyNumberFormat="1" applyFont="1" applyBorder="1"/>
    <xf numFmtId="0" fontId="9" fillId="0" borderId="66" xfId="0" applyFont="1" applyBorder="1"/>
    <xf numFmtId="0" fontId="4" fillId="0" borderId="23" xfId="0" applyFont="1" applyBorder="1"/>
    <xf numFmtId="0" fontId="4" fillId="0" borderId="20" xfId="0" applyFont="1" applyBorder="1"/>
    <xf numFmtId="0" fontId="10" fillId="0" borderId="20" xfId="0" applyFont="1" applyBorder="1" applyAlignment="1">
      <alignment wrapText="1"/>
    </xf>
    <xf numFmtId="0" fontId="10" fillId="0" borderId="20" xfId="0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7" fillId="0" borderId="7" xfId="0" applyFont="1" applyBorder="1" applyAlignment="1">
      <alignment horizontal="left" wrapText="1"/>
    </xf>
    <xf numFmtId="4" fontId="7" fillId="0" borderId="7" xfId="0" applyNumberFormat="1" applyFont="1" applyBorder="1" applyAlignment="1">
      <alignment horizontal="left"/>
    </xf>
    <xf numFmtId="10" fontId="7" fillId="0" borderId="7" xfId="0" applyNumberFormat="1" applyFont="1" applyBorder="1" applyAlignment="1">
      <alignment horizontal="left"/>
    </xf>
    <xf numFmtId="4" fontId="7" fillId="0" borderId="7" xfId="0" applyNumberFormat="1" applyFont="1" applyBorder="1"/>
    <xf numFmtId="4" fontId="3" fillId="0" borderId="16" xfId="0" applyNumberFormat="1" applyFont="1" applyBorder="1" applyAlignment="1">
      <alignment wrapText="1"/>
    </xf>
    <xf numFmtId="4" fontId="3" fillId="0" borderId="21" xfId="0" applyNumberFormat="1" applyFont="1" applyBorder="1" applyAlignment="1">
      <alignment horizontal="center" wrapText="1"/>
    </xf>
    <xf numFmtId="4" fontId="7" fillId="0" borderId="10" xfId="0" applyNumberFormat="1" applyFont="1" applyBorder="1"/>
    <xf numFmtId="0" fontId="12" fillId="0" borderId="0" xfId="0" applyFont="1"/>
    <xf numFmtId="0" fontId="12" fillId="5" borderId="22" xfId="0" applyFont="1" applyFill="1" applyBorder="1" applyAlignment="1">
      <alignment horizontal="center" vertical="center" wrapText="1"/>
    </xf>
    <xf numFmtId="4" fontId="9" fillId="0" borderId="27" xfId="0" applyNumberFormat="1" applyFont="1" applyBorder="1"/>
    <xf numFmtId="4" fontId="9" fillId="0" borderId="28" xfId="0" applyNumberFormat="1" applyFont="1" applyBorder="1"/>
    <xf numFmtId="4" fontId="9" fillId="0" borderId="68" xfId="0" applyNumberFormat="1" applyFont="1" applyBorder="1"/>
    <xf numFmtId="4" fontId="13" fillId="0" borderId="27" xfId="0" applyNumberFormat="1" applyFont="1" applyBorder="1"/>
    <xf numFmtId="4" fontId="13" fillId="0" borderId="28" xfId="0" applyNumberFormat="1" applyFont="1" applyBorder="1"/>
    <xf numFmtId="4" fontId="13" fillId="0" borderId="34" xfId="0" applyNumberFormat="1" applyFont="1" applyBorder="1"/>
    <xf numFmtId="4" fontId="9" fillId="0" borderId="67" xfId="0" applyNumberFormat="1" applyFont="1" applyBorder="1"/>
    <xf numFmtId="4" fontId="9" fillId="0" borderId="0" xfId="0" applyNumberFormat="1" applyFont="1"/>
    <xf numFmtId="4" fontId="13" fillId="0" borderId="59" xfId="0" applyNumberFormat="1" applyFont="1" applyBorder="1"/>
    <xf numFmtId="4" fontId="13" fillId="0" borderId="42" xfId="0" applyNumberFormat="1" applyFont="1" applyBorder="1"/>
    <xf numFmtId="4" fontId="13" fillId="0" borderId="69" xfId="0" applyNumberFormat="1" applyFont="1" applyBorder="1"/>
    <xf numFmtId="0" fontId="9" fillId="0" borderId="28" xfId="0" applyFont="1" applyBorder="1"/>
    <xf numFmtId="4" fontId="13" fillId="0" borderId="70" xfId="0" applyNumberFormat="1" applyFont="1" applyBorder="1"/>
    <xf numFmtId="4" fontId="13" fillId="0" borderId="71" xfId="0" applyNumberFormat="1" applyFont="1" applyBorder="1"/>
    <xf numFmtId="14" fontId="12" fillId="5" borderId="2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15" fillId="0" borderId="32" xfId="0" applyFont="1" applyBorder="1" applyAlignment="1">
      <alignment horizontal="center" wrapText="1"/>
    </xf>
    <xf numFmtId="0" fontId="15" fillId="0" borderId="35" xfId="0" applyFont="1" applyBorder="1" applyAlignment="1">
      <alignment horizontal="center" wrapText="1"/>
    </xf>
    <xf numFmtId="0" fontId="6" fillId="4" borderId="29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9" fillId="0" borderId="29" xfId="0" applyFont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9" fillId="0" borderId="27" xfId="0" applyFont="1" applyBorder="1" applyAlignment="1">
      <alignment horizontal="center" wrapText="1"/>
    </xf>
    <xf numFmtId="0" fontId="9" fillId="0" borderId="32" xfId="0" applyFont="1" applyBorder="1" applyAlignment="1">
      <alignment horizontal="center" wrapText="1"/>
    </xf>
    <xf numFmtId="0" fontId="14" fillId="5" borderId="22" xfId="0" applyFont="1" applyFill="1" applyBorder="1" applyAlignment="1">
      <alignment horizontal="center"/>
    </xf>
    <xf numFmtId="0" fontId="14" fillId="5" borderId="23" xfId="0" applyFont="1" applyFill="1" applyBorder="1" applyAlignment="1">
      <alignment horizontal="center"/>
    </xf>
    <xf numFmtId="0" fontId="14" fillId="5" borderId="24" xfId="0" applyFont="1" applyFill="1" applyBorder="1" applyAlignment="1">
      <alignment horizontal="center"/>
    </xf>
    <xf numFmtId="0" fontId="6" fillId="5" borderId="22" xfId="0" applyFont="1" applyFill="1" applyBorder="1" applyAlignment="1">
      <alignment horizontal="center"/>
    </xf>
    <xf numFmtId="0" fontId="6" fillId="5" borderId="23" xfId="0" applyFont="1" applyFill="1" applyBorder="1" applyAlignment="1">
      <alignment horizontal="center"/>
    </xf>
    <xf numFmtId="0" fontId="6" fillId="5" borderId="24" xfId="0" applyFont="1" applyFill="1" applyBorder="1" applyAlignment="1">
      <alignment horizontal="center"/>
    </xf>
    <xf numFmtId="0" fontId="15" fillId="0" borderId="29" xfId="0" applyFont="1" applyBorder="1" applyAlignment="1">
      <alignment horizontal="center" wrapText="1"/>
    </xf>
    <xf numFmtId="0" fontId="15" fillId="0" borderId="31" xfId="0" applyFont="1" applyBorder="1" applyAlignment="1">
      <alignment horizontal="center" wrapText="1"/>
    </xf>
    <xf numFmtId="0" fontId="15" fillId="0" borderId="22" xfId="0" applyFont="1" applyBorder="1" applyAlignment="1">
      <alignment horizontal="center" wrapText="1"/>
    </xf>
    <xf numFmtId="0" fontId="15" fillId="0" borderId="24" xfId="0" applyFont="1" applyBorder="1" applyAlignment="1">
      <alignment horizontal="center" wrapText="1"/>
    </xf>
    <xf numFmtId="0" fontId="15" fillId="0" borderId="23" xfId="0" applyFont="1" applyBorder="1" applyAlignment="1">
      <alignment horizontal="center" wrapText="1"/>
    </xf>
    <xf numFmtId="4" fontId="11" fillId="5" borderId="22" xfId="0" applyNumberFormat="1" applyFont="1" applyFill="1" applyBorder="1" applyAlignment="1">
      <alignment horizontal="center" vertical="center" wrapText="1"/>
    </xf>
    <xf numFmtId="4" fontId="11" fillId="5" borderId="24" xfId="0" applyNumberFormat="1" applyFont="1" applyFill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/>
    </xf>
    <xf numFmtId="0" fontId="6" fillId="6" borderId="28" xfId="0" applyFont="1" applyFill="1" applyBorder="1" applyAlignment="1">
      <alignment horizontal="center"/>
    </xf>
    <xf numFmtId="0" fontId="10" fillId="0" borderId="29" xfId="0" applyFont="1" applyBorder="1" applyAlignment="1">
      <alignment horizontal="center" wrapText="1"/>
    </xf>
    <xf numFmtId="0" fontId="10" fillId="0" borderId="27" xfId="0" applyFont="1" applyBorder="1" applyAlignment="1">
      <alignment horizontal="center" wrapText="1"/>
    </xf>
    <xf numFmtId="0" fontId="10" fillId="0" borderId="22" xfId="0" applyFont="1" applyBorder="1" applyAlignment="1">
      <alignment horizontal="center" wrapText="1"/>
    </xf>
    <xf numFmtId="0" fontId="10" fillId="0" borderId="23" xfId="0" applyFont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10" fillId="0" borderId="30" xfId="0" applyFont="1" applyBorder="1" applyAlignment="1">
      <alignment horizontal="center" wrapText="1"/>
    </xf>
    <xf numFmtId="0" fontId="10" fillId="0" borderId="31" xfId="0" applyFont="1" applyBorder="1" applyAlignment="1">
      <alignment horizontal="center" wrapText="1"/>
    </xf>
    <xf numFmtId="0" fontId="10" fillId="0" borderId="32" xfId="0" applyFont="1" applyBorder="1" applyAlignment="1">
      <alignment horizontal="center" wrapText="1"/>
    </xf>
    <xf numFmtId="0" fontId="10" fillId="0" borderId="35" xfId="0" applyFont="1" applyBorder="1" applyAlignment="1">
      <alignment horizontal="center" wrapText="1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5" borderId="22" xfId="0" applyFont="1" applyFill="1" applyBorder="1" applyAlignment="1">
      <alignment horizontal="center"/>
    </xf>
    <xf numFmtId="0" fontId="16" fillId="5" borderId="23" xfId="0" applyFont="1" applyFill="1" applyBorder="1" applyAlignment="1">
      <alignment horizontal="center"/>
    </xf>
    <xf numFmtId="0" fontId="16" fillId="5" borderId="24" xfId="0" applyFont="1" applyFill="1" applyBorder="1" applyAlignment="1">
      <alignment horizontal="center"/>
    </xf>
    <xf numFmtId="4" fontId="12" fillId="5" borderId="22" xfId="0" applyNumberFormat="1" applyFont="1" applyFill="1" applyBorder="1" applyAlignment="1">
      <alignment horizontal="center" vertical="center" wrapText="1"/>
    </xf>
    <xf numFmtId="4" fontId="12" fillId="5" borderId="24" xfId="0" applyNumberFormat="1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wrapText="1"/>
    </xf>
    <xf numFmtId="0" fontId="16" fillId="5" borderId="23" xfId="0" applyFont="1" applyFill="1" applyBorder="1" applyAlignment="1">
      <alignment horizontal="center" wrapText="1"/>
    </xf>
    <xf numFmtId="0" fontId="16" fillId="5" borderId="24" xfId="0" applyFont="1" applyFill="1" applyBorder="1" applyAlignment="1">
      <alignment horizontal="center" wrapText="1"/>
    </xf>
    <xf numFmtId="0" fontId="17" fillId="5" borderId="22" xfId="0" applyFont="1" applyFill="1" applyBorder="1" applyAlignment="1">
      <alignment horizontal="center" vertical="center" wrapText="1"/>
    </xf>
    <xf numFmtId="0" fontId="17" fillId="5" borderId="2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3">
    <cellStyle name="Normal 2" xfId="1" xr:uid="{00000000-0005-0000-0000-000000000000}"/>
    <cellStyle name="Normalno" xfId="0" builtinId="0"/>
    <cellStyle name="Note 2" xfId="2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B8C47-3CA5-46F1-9BA0-70257376F042}">
  <sheetPr>
    <pageSetUpPr fitToPage="1"/>
  </sheetPr>
  <dimension ref="A1:C22"/>
  <sheetViews>
    <sheetView tabSelected="1" workbookViewId="0">
      <selection activeCell="E12" sqref="E12"/>
    </sheetView>
  </sheetViews>
  <sheetFormatPr defaultRowHeight="15.75" x14ac:dyDescent="0.25"/>
  <cols>
    <col min="1" max="1" width="4.85546875" style="3" customWidth="1"/>
    <col min="2" max="2" width="53.140625" style="3" customWidth="1"/>
    <col min="3" max="3" width="67.42578125" style="3" customWidth="1"/>
    <col min="4" max="4" width="28.28515625" style="3" customWidth="1"/>
    <col min="5" max="5" width="30.5703125" style="3" customWidth="1"/>
    <col min="6" max="6" width="26.140625" style="3" customWidth="1"/>
    <col min="7" max="8" width="16.28515625" style="3" customWidth="1"/>
    <col min="9" max="9" width="9.5703125" style="3" customWidth="1"/>
    <col min="10" max="15" width="16.28515625" style="3" customWidth="1"/>
    <col min="16" max="17" width="18.28515625" style="3" customWidth="1"/>
    <col min="18" max="16384" width="9.140625" style="3"/>
  </cols>
  <sheetData>
    <row r="1" spans="1:3" s="5" customFormat="1" ht="18.75" x14ac:dyDescent="0.3">
      <c r="A1" s="133" t="s">
        <v>40</v>
      </c>
      <c r="B1" s="133"/>
      <c r="C1" s="133"/>
    </row>
    <row r="2" spans="1:3" ht="31.5" customHeight="1" x14ac:dyDescent="0.25">
      <c r="A2" s="3" t="s">
        <v>32</v>
      </c>
    </row>
    <row r="3" spans="1:3" ht="31.5" customHeight="1" x14ac:dyDescent="0.3">
      <c r="A3" s="134" t="s">
        <v>105</v>
      </c>
      <c r="B3" s="134"/>
      <c r="C3" s="134"/>
    </row>
    <row r="4" spans="1:3" ht="18.75" customHeight="1" x14ac:dyDescent="0.25"/>
    <row r="5" spans="1:3" s="19" customFormat="1" ht="31.5" customHeight="1" x14ac:dyDescent="0.25">
      <c r="A5" s="17" t="s">
        <v>1</v>
      </c>
      <c r="B5" s="26" t="s">
        <v>28</v>
      </c>
      <c r="C5" s="18" t="s">
        <v>99</v>
      </c>
    </row>
    <row r="6" spans="1:3" s="19" customFormat="1" ht="31.5" customHeight="1" x14ac:dyDescent="0.25">
      <c r="A6" s="20" t="s">
        <v>2</v>
      </c>
      <c r="B6" s="27" t="s">
        <v>3</v>
      </c>
      <c r="C6" s="21" t="s">
        <v>100</v>
      </c>
    </row>
    <row r="7" spans="1:3" s="19" customFormat="1" ht="31.5" customHeight="1" x14ac:dyDescent="0.25">
      <c r="A7" s="22" t="s">
        <v>4</v>
      </c>
      <c r="B7" s="27" t="s">
        <v>5</v>
      </c>
      <c r="C7" s="21" t="s">
        <v>101</v>
      </c>
    </row>
    <row r="8" spans="1:3" s="19" customFormat="1" ht="31.5" customHeight="1" x14ac:dyDescent="0.25">
      <c r="A8" s="20" t="s">
        <v>6</v>
      </c>
      <c r="B8" s="27" t="s">
        <v>7</v>
      </c>
      <c r="C8" s="109" t="s">
        <v>102</v>
      </c>
    </row>
    <row r="9" spans="1:3" s="19" customFormat="1" ht="31.5" customHeight="1" x14ac:dyDescent="0.25">
      <c r="A9" s="20" t="s">
        <v>8</v>
      </c>
      <c r="B9" s="27" t="s">
        <v>9</v>
      </c>
      <c r="C9" s="21" t="s">
        <v>103</v>
      </c>
    </row>
    <row r="10" spans="1:3" s="19" customFormat="1" ht="31.5" customHeight="1" x14ac:dyDescent="0.25">
      <c r="A10" s="20" t="s">
        <v>10</v>
      </c>
      <c r="B10" s="27" t="s">
        <v>33</v>
      </c>
      <c r="C10" s="110">
        <v>960710.45</v>
      </c>
    </row>
    <row r="11" spans="1:3" s="19" customFormat="1" ht="31.5" customHeight="1" x14ac:dyDescent="0.25">
      <c r="A11" s="20" t="s">
        <v>11</v>
      </c>
      <c r="B11" s="27" t="s">
        <v>34</v>
      </c>
      <c r="C11" s="110">
        <v>83499.88</v>
      </c>
    </row>
    <row r="12" spans="1:3" s="19" customFormat="1" ht="31.5" customHeight="1" x14ac:dyDescent="0.25">
      <c r="A12" s="20" t="s">
        <v>12</v>
      </c>
      <c r="B12" s="27" t="s">
        <v>13</v>
      </c>
      <c r="C12" s="21" t="s">
        <v>104</v>
      </c>
    </row>
    <row r="13" spans="1:3" s="19" customFormat="1" ht="31.5" customHeight="1" x14ac:dyDescent="0.25">
      <c r="A13" s="20" t="s">
        <v>14</v>
      </c>
      <c r="B13" s="27" t="s">
        <v>15</v>
      </c>
      <c r="C13" s="21">
        <v>2</v>
      </c>
    </row>
    <row r="14" spans="1:3" s="19" customFormat="1" ht="31.5" customHeight="1" x14ac:dyDescent="0.25">
      <c r="A14" s="20" t="s">
        <v>16</v>
      </c>
      <c r="B14" s="27" t="s">
        <v>17</v>
      </c>
      <c r="C14" s="111">
        <v>3.7199999999999997E-2</v>
      </c>
    </row>
    <row r="15" spans="1:3" s="19" customFormat="1" ht="31.5" customHeight="1" x14ac:dyDescent="0.25">
      <c r="A15" s="20" t="s">
        <v>18</v>
      </c>
      <c r="B15" s="27" t="s">
        <v>35</v>
      </c>
      <c r="C15" s="21">
        <v>0</v>
      </c>
    </row>
    <row r="16" spans="1:3" s="19" customFormat="1" ht="31.5" customHeight="1" x14ac:dyDescent="0.25">
      <c r="A16" s="20" t="s">
        <v>19</v>
      </c>
      <c r="B16" s="27" t="s">
        <v>36</v>
      </c>
      <c r="C16" s="21">
        <v>218.28</v>
      </c>
    </row>
    <row r="17" spans="1:3" s="19" customFormat="1" ht="31.5" customHeight="1" x14ac:dyDescent="0.25">
      <c r="A17" s="22" t="s">
        <v>20</v>
      </c>
      <c r="B17" s="27" t="s">
        <v>39</v>
      </c>
      <c r="C17" s="110">
        <v>960710.45</v>
      </c>
    </row>
    <row r="18" spans="1:3" s="23" customFormat="1" ht="31.5" customHeight="1" x14ac:dyDescent="0.25">
      <c r="A18" s="20" t="s">
        <v>21</v>
      </c>
      <c r="B18" s="27" t="s">
        <v>37</v>
      </c>
      <c r="C18" s="112">
        <v>0</v>
      </c>
    </row>
    <row r="19" spans="1:3" s="23" customFormat="1" ht="31.5" customHeight="1" x14ac:dyDescent="0.25">
      <c r="A19" s="24" t="s">
        <v>22</v>
      </c>
      <c r="B19" s="28" t="s">
        <v>38</v>
      </c>
      <c r="C19" s="115">
        <v>960710.45</v>
      </c>
    </row>
    <row r="20" spans="1:3" s="23" customFormat="1" ht="31.5" customHeight="1" x14ac:dyDescent="0.25"/>
    <row r="21" spans="1:3" s="23" customFormat="1" ht="31.5" customHeight="1" x14ac:dyDescent="0.25">
      <c r="C21" s="25"/>
    </row>
    <row r="22" spans="1:3" ht="31.5" customHeight="1" x14ac:dyDescent="0.25">
      <c r="C22" s="14"/>
    </row>
  </sheetData>
  <mergeCells count="2">
    <mergeCell ref="A1:C1"/>
    <mergeCell ref="A3:C3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EB2A4-282F-4BE0-A209-D10EC916EDA2}">
  <dimension ref="A1:AA208"/>
  <sheetViews>
    <sheetView topLeftCell="A120" workbookViewId="0">
      <selection activeCell="H146" sqref="H146"/>
    </sheetView>
  </sheetViews>
  <sheetFormatPr defaultRowHeight="12.75" x14ac:dyDescent="0.2"/>
  <cols>
    <col min="1" max="1" width="40" style="30" customWidth="1"/>
    <col min="2" max="2" width="16.140625" style="30" customWidth="1"/>
    <col min="3" max="3" width="14.7109375" style="30" customWidth="1"/>
    <col min="4" max="4" width="17" style="30" customWidth="1"/>
    <col min="5" max="5" width="17.42578125" style="30" customWidth="1"/>
    <col min="6" max="6" width="15.140625" style="30" customWidth="1"/>
    <col min="7" max="7" width="14.140625" style="30" customWidth="1"/>
    <col min="8" max="8" width="14.85546875" style="30" customWidth="1"/>
    <col min="9" max="9" width="14.42578125" style="30" customWidth="1"/>
    <col min="10" max="10" width="16" style="30" customWidth="1"/>
    <col min="11" max="11" width="12.5703125" style="30" customWidth="1"/>
    <col min="12" max="12" width="15.28515625" style="30" customWidth="1"/>
    <col min="13" max="13" width="11.7109375" style="30" customWidth="1"/>
    <col min="14" max="14" width="11.85546875" style="30" customWidth="1"/>
    <col min="15" max="15" width="11" style="30" customWidth="1"/>
    <col min="16" max="16" width="11.7109375" style="30" customWidth="1"/>
    <col min="17" max="17" width="11.42578125" style="30" customWidth="1"/>
    <col min="18" max="18" width="10.28515625" style="30" customWidth="1"/>
    <col min="19" max="19" width="10.140625" style="30" customWidth="1"/>
    <col min="20" max="20" width="10.5703125" style="30" customWidth="1"/>
    <col min="21" max="21" width="11.140625" style="30" customWidth="1"/>
    <col min="22" max="22" width="12.42578125" style="30" customWidth="1"/>
    <col min="23" max="23" width="10.5703125" style="30" customWidth="1"/>
    <col min="24" max="24" width="11.28515625" style="30" customWidth="1"/>
    <col min="25" max="25" width="15.85546875" style="30" customWidth="1"/>
    <col min="26" max="26" width="11.28515625" style="30" customWidth="1"/>
    <col min="27" max="16384" width="9.140625" style="30"/>
  </cols>
  <sheetData>
    <row r="1" spans="1:15" ht="18.75" x14ac:dyDescent="0.3">
      <c r="A1" s="133" t="s">
        <v>30</v>
      </c>
      <c r="B1" s="133"/>
      <c r="C1" s="133"/>
      <c r="D1" s="133"/>
      <c r="E1" s="133"/>
      <c r="F1" s="133"/>
      <c r="G1" s="29"/>
      <c r="H1" s="13"/>
      <c r="I1" s="13"/>
    </row>
    <row r="2" spans="1:15" ht="13.5" thickBot="1" x14ac:dyDescent="0.25">
      <c r="A2" s="31"/>
      <c r="B2" s="31"/>
      <c r="C2" s="31"/>
      <c r="D2" s="31"/>
      <c r="E2" s="31"/>
      <c r="F2" s="31"/>
      <c r="G2" s="31"/>
      <c r="H2" s="31"/>
      <c r="I2" s="31"/>
    </row>
    <row r="3" spans="1:15" s="31" customFormat="1" ht="23.25" customHeight="1" thickBot="1" x14ac:dyDescent="0.3">
      <c r="A3" s="5" t="s">
        <v>0</v>
      </c>
      <c r="B3" s="170" t="s">
        <v>106</v>
      </c>
      <c r="C3" s="171"/>
      <c r="D3" s="171"/>
      <c r="E3" s="172"/>
    </row>
    <row r="4" spans="1:15" s="31" customFormat="1" ht="33.75" customHeight="1" thickBot="1" x14ac:dyDescent="0.3">
      <c r="A4" s="105" t="s">
        <v>45</v>
      </c>
      <c r="B4" s="180" t="s">
        <v>109</v>
      </c>
      <c r="C4" s="181"/>
      <c r="D4" s="181"/>
      <c r="E4" s="182"/>
    </row>
    <row r="5" spans="1:15" s="31" customFormat="1" ht="27.75" customHeight="1" thickBot="1" x14ac:dyDescent="0.25">
      <c r="A5" s="106" t="s">
        <v>46</v>
      </c>
      <c r="B5" s="183" t="s">
        <v>110</v>
      </c>
      <c r="C5" s="184"/>
    </row>
    <row r="6" spans="1:15" s="31" customFormat="1" ht="32.25" customHeight="1" thickBot="1" x14ac:dyDescent="0.25">
      <c r="A6" s="106" t="s">
        <v>98</v>
      </c>
      <c r="B6" s="117" t="s">
        <v>111</v>
      </c>
      <c r="C6" s="33"/>
      <c r="F6" s="116"/>
    </row>
    <row r="7" spans="1:15" s="31" customFormat="1" ht="27.75" customHeight="1" thickBot="1" x14ac:dyDescent="0.25">
      <c r="A7" s="106" t="s">
        <v>47</v>
      </c>
      <c r="B7" s="176">
        <v>0</v>
      </c>
      <c r="C7" s="177"/>
      <c r="H7" s="34"/>
    </row>
    <row r="8" spans="1:15" ht="27.75" customHeight="1" thickBot="1" x14ac:dyDescent="0.25">
      <c r="A8" s="107" t="s">
        <v>48</v>
      </c>
      <c r="B8" s="176">
        <v>0</v>
      </c>
      <c r="C8" s="177"/>
      <c r="D8" s="31"/>
    </row>
    <row r="9" spans="1:15" ht="27.75" customHeight="1" thickBot="1" x14ac:dyDescent="0.25">
      <c r="A9" s="108" t="s">
        <v>49</v>
      </c>
      <c r="B9" s="157"/>
      <c r="C9" s="158"/>
      <c r="D9" s="31"/>
    </row>
    <row r="10" spans="1:15" ht="27.75" customHeight="1" thickBot="1" x14ac:dyDescent="0.25">
      <c r="A10" s="108" t="s">
        <v>50</v>
      </c>
      <c r="B10" s="157"/>
      <c r="C10" s="158"/>
      <c r="D10" s="31"/>
      <c r="K10" s="35"/>
    </row>
    <row r="11" spans="1:15" s="37" customFormat="1" ht="19.5" thickBot="1" x14ac:dyDescent="0.35">
      <c r="A11" s="159" t="s">
        <v>51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36"/>
      <c r="N11" s="36"/>
      <c r="O11" s="36"/>
    </row>
    <row r="12" spans="1:15" ht="13.5" thickBot="1" x14ac:dyDescent="0.25">
      <c r="A12" s="161" t="s">
        <v>52</v>
      </c>
      <c r="B12" s="163" t="s">
        <v>53</v>
      </c>
      <c r="C12" s="164"/>
      <c r="D12" s="165"/>
      <c r="E12" s="161" t="s">
        <v>54</v>
      </c>
      <c r="F12" s="166"/>
      <c r="G12" s="166"/>
      <c r="H12" s="166"/>
      <c r="I12" s="166"/>
      <c r="J12" s="166"/>
      <c r="K12" s="167"/>
      <c r="L12" s="168" t="s">
        <v>26</v>
      </c>
      <c r="M12" s="38"/>
      <c r="N12" s="38"/>
      <c r="O12" s="39"/>
    </row>
    <row r="13" spans="1:15" ht="64.5" thickBot="1" x14ac:dyDescent="0.25">
      <c r="A13" s="162"/>
      <c r="B13" s="40" t="s">
        <v>55</v>
      </c>
      <c r="C13" s="40" t="s">
        <v>56</v>
      </c>
      <c r="D13" s="41" t="s">
        <v>57</v>
      </c>
      <c r="E13" s="40" t="s">
        <v>58</v>
      </c>
      <c r="F13" s="40" t="s">
        <v>59</v>
      </c>
      <c r="G13" s="40" t="s">
        <v>60</v>
      </c>
      <c r="H13" s="40" t="s">
        <v>61</v>
      </c>
      <c r="I13" s="40" t="s">
        <v>62</v>
      </c>
      <c r="J13" s="42" t="s">
        <v>63</v>
      </c>
      <c r="K13" s="40" t="s">
        <v>64</v>
      </c>
      <c r="L13" s="169"/>
      <c r="M13" s="38"/>
      <c r="N13" s="38"/>
    </row>
    <row r="14" spans="1:15" ht="30" customHeight="1" x14ac:dyDescent="0.2">
      <c r="A14" s="43">
        <v>63612</v>
      </c>
      <c r="B14" s="44"/>
      <c r="C14" s="45"/>
      <c r="D14" s="46"/>
      <c r="E14" s="44"/>
      <c r="F14" s="44"/>
      <c r="G14" s="47">
        <v>481275.67</v>
      </c>
      <c r="H14" s="44"/>
      <c r="I14" s="44"/>
      <c r="J14" s="48"/>
      <c r="K14" s="44"/>
      <c r="L14" s="44">
        <f>SUM(B14:K14)</f>
        <v>481275.67</v>
      </c>
    </row>
    <row r="15" spans="1:15" ht="30" customHeight="1" thickBot="1" x14ac:dyDescent="0.25">
      <c r="A15" s="49">
        <v>63831</v>
      </c>
      <c r="B15" s="47"/>
      <c r="C15" s="47"/>
      <c r="D15" s="51"/>
      <c r="E15" s="120"/>
      <c r="F15" s="120"/>
      <c r="G15" s="120"/>
      <c r="H15" s="120">
        <v>2727229.08</v>
      </c>
      <c r="I15" s="120"/>
      <c r="J15" s="51"/>
      <c r="K15" s="50"/>
      <c r="L15" s="46">
        <f>SUM(B15:K15)</f>
        <v>2727229.08</v>
      </c>
    </row>
    <row r="16" spans="1:15" ht="30" customHeight="1" thickBot="1" x14ac:dyDescent="0.25">
      <c r="A16" s="43">
        <v>67112</v>
      </c>
      <c r="B16" s="124"/>
      <c r="C16" s="124">
        <v>490345</v>
      </c>
      <c r="D16" s="124"/>
      <c r="E16" s="124"/>
      <c r="F16" s="124"/>
      <c r="G16" s="124"/>
      <c r="H16" s="124"/>
      <c r="I16" s="124"/>
      <c r="J16" s="124"/>
      <c r="K16" s="58"/>
      <c r="L16" s="46">
        <f t="shared" ref="L16:L17" si="0">SUM(B16:K16)</f>
        <v>490345</v>
      </c>
    </row>
    <row r="17" spans="1:27" ht="30" customHeight="1" thickBot="1" x14ac:dyDescent="0.25">
      <c r="A17" s="43">
        <v>84532</v>
      </c>
      <c r="B17" s="124"/>
      <c r="C17" s="124"/>
      <c r="D17" s="124"/>
      <c r="E17" s="124"/>
      <c r="F17" s="124"/>
      <c r="G17" s="124"/>
      <c r="H17" s="124"/>
      <c r="I17" s="124"/>
      <c r="J17" s="124"/>
      <c r="K17" s="58">
        <f>43134.1+210908.75+33704.75+5391.86</f>
        <v>293139.45999999996</v>
      </c>
      <c r="L17" s="46">
        <f t="shared" si="0"/>
        <v>293139.45999999996</v>
      </c>
    </row>
    <row r="18" spans="1:27" ht="30" customHeight="1" thickBot="1" x14ac:dyDescent="0.25">
      <c r="A18" s="54" t="s">
        <v>65</v>
      </c>
      <c r="B18" s="121">
        <f>SUM(B14:B17)</f>
        <v>0</v>
      </c>
      <c r="C18" s="121">
        <f t="shared" ref="C18:K18" si="1">SUM(C14:C17)</f>
        <v>490345</v>
      </c>
      <c r="D18" s="121">
        <f t="shared" si="1"/>
        <v>0</v>
      </c>
      <c r="E18" s="121">
        <f t="shared" si="1"/>
        <v>0</v>
      </c>
      <c r="F18" s="121">
        <f t="shared" si="1"/>
        <v>0</v>
      </c>
      <c r="G18" s="121">
        <f t="shared" si="1"/>
        <v>481275.67</v>
      </c>
      <c r="H18" s="121">
        <f t="shared" si="1"/>
        <v>2727229.08</v>
      </c>
      <c r="I18" s="121">
        <f t="shared" si="1"/>
        <v>0</v>
      </c>
      <c r="J18" s="121">
        <f t="shared" si="1"/>
        <v>0</v>
      </c>
      <c r="K18" s="121">
        <f t="shared" si="1"/>
        <v>293139.45999999996</v>
      </c>
      <c r="L18" s="59">
        <f>SUM(C18:K18)</f>
        <v>3991989.21</v>
      </c>
      <c r="M18" s="125"/>
    </row>
    <row r="19" spans="1:27" ht="19.5" thickBot="1" x14ac:dyDescent="0.35">
      <c r="A19" s="137" t="s">
        <v>66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9"/>
    </row>
    <row r="20" spans="1:27" s="37" customFormat="1" ht="19.5" thickBot="1" x14ac:dyDescent="0.35">
      <c r="A20" s="140" t="s">
        <v>67</v>
      </c>
      <c r="B20" s="143" t="s">
        <v>68</v>
      </c>
      <c r="C20" s="144" t="s">
        <v>53</v>
      </c>
      <c r="D20" s="145"/>
      <c r="E20" s="145"/>
      <c r="F20" s="145"/>
      <c r="G20" s="145"/>
      <c r="H20" s="146"/>
      <c r="I20" s="147" t="s">
        <v>54</v>
      </c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9"/>
    </row>
    <row r="21" spans="1:27" s="31" customFormat="1" ht="13.5" thickBot="1" x14ac:dyDescent="0.25">
      <c r="A21" s="141"/>
      <c r="B21" s="141"/>
      <c r="C21" s="150" t="s">
        <v>69</v>
      </c>
      <c r="D21" s="151"/>
      <c r="E21" s="152" t="s">
        <v>70</v>
      </c>
      <c r="F21" s="153"/>
      <c r="G21" s="152" t="s">
        <v>71</v>
      </c>
      <c r="H21" s="153"/>
      <c r="I21" s="152" t="s">
        <v>72</v>
      </c>
      <c r="J21" s="153"/>
      <c r="K21" s="154" t="s">
        <v>73</v>
      </c>
      <c r="L21" s="153"/>
      <c r="M21" s="152" t="s">
        <v>71</v>
      </c>
      <c r="N21" s="153"/>
      <c r="O21" s="152" t="s">
        <v>74</v>
      </c>
      <c r="P21" s="153"/>
      <c r="Q21" s="152" t="s">
        <v>75</v>
      </c>
      <c r="R21" s="153"/>
      <c r="S21" s="152" t="s">
        <v>76</v>
      </c>
      <c r="T21" s="153"/>
      <c r="U21" s="152" t="s">
        <v>77</v>
      </c>
      <c r="V21" s="153"/>
      <c r="W21" s="154" t="s">
        <v>64</v>
      </c>
      <c r="X21" s="153"/>
      <c r="Y21" s="135" t="s">
        <v>43</v>
      </c>
      <c r="AA21" s="60"/>
    </row>
    <row r="22" spans="1:27" s="31" customFormat="1" ht="36.75" thickBot="1" x14ac:dyDescent="0.25">
      <c r="A22" s="142"/>
      <c r="B22" s="142"/>
      <c r="C22" s="61" t="s">
        <v>78</v>
      </c>
      <c r="D22" s="61" t="s">
        <v>79</v>
      </c>
      <c r="E22" s="62" t="s">
        <v>80</v>
      </c>
      <c r="F22" s="62" t="s">
        <v>81</v>
      </c>
      <c r="G22" s="63" t="s">
        <v>82</v>
      </c>
      <c r="H22" s="63" t="s">
        <v>83</v>
      </c>
      <c r="I22" s="62" t="s">
        <v>84</v>
      </c>
      <c r="J22" s="62" t="s">
        <v>85</v>
      </c>
      <c r="K22" s="64" t="s">
        <v>86</v>
      </c>
      <c r="L22" s="65" t="s">
        <v>87</v>
      </c>
      <c r="M22" s="63" t="s">
        <v>82</v>
      </c>
      <c r="N22" s="63" t="s">
        <v>83</v>
      </c>
      <c r="O22" s="63" t="s">
        <v>88</v>
      </c>
      <c r="P22" s="63" t="s">
        <v>89</v>
      </c>
      <c r="Q22" s="63" t="s">
        <v>90</v>
      </c>
      <c r="R22" s="63" t="s">
        <v>91</v>
      </c>
      <c r="S22" s="63" t="s">
        <v>92</v>
      </c>
      <c r="T22" s="63" t="s">
        <v>93</v>
      </c>
      <c r="U22" s="63" t="s">
        <v>94</v>
      </c>
      <c r="V22" s="66" t="s">
        <v>95</v>
      </c>
      <c r="W22" s="67" t="s">
        <v>96</v>
      </c>
      <c r="X22" s="68" t="s">
        <v>97</v>
      </c>
      <c r="Y22" s="136"/>
    </row>
    <row r="23" spans="1:27" ht="33" customHeight="1" x14ac:dyDescent="0.2">
      <c r="A23" s="69">
        <v>32371</v>
      </c>
      <c r="B23" s="70"/>
      <c r="C23" s="71"/>
      <c r="D23" s="72"/>
      <c r="E23" s="71"/>
      <c r="F23" s="72"/>
      <c r="G23" s="71"/>
      <c r="H23" s="72"/>
      <c r="I23" s="71"/>
      <c r="J23" s="72"/>
      <c r="K23" s="73"/>
      <c r="L23" s="74"/>
      <c r="M23" s="71"/>
      <c r="N23" s="74"/>
      <c r="O23" s="71"/>
      <c r="P23" s="74">
        <v>15669.34</v>
      </c>
      <c r="Q23" s="71"/>
      <c r="R23" s="74"/>
      <c r="S23" s="71"/>
      <c r="T23" s="74"/>
      <c r="U23" s="71"/>
      <c r="V23" s="75"/>
      <c r="W23" s="76"/>
      <c r="X23" s="77"/>
      <c r="Y23" s="78">
        <f>SUM(C23:X23)</f>
        <v>15669.34</v>
      </c>
    </row>
    <row r="24" spans="1:27" ht="33" customHeight="1" x14ac:dyDescent="0.2">
      <c r="A24" s="79">
        <v>31111</v>
      </c>
      <c r="B24" s="79"/>
      <c r="C24" s="80"/>
      <c r="D24" s="81"/>
      <c r="E24" s="80"/>
      <c r="F24" s="81"/>
      <c r="G24" s="80"/>
      <c r="H24" s="81"/>
      <c r="I24" s="80"/>
      <c r="J24" s="81"/>
      <c r="K24" s="82"/>
      <c r="L24" s="83"/>
      <c r="M24" s="80">
        <v>229327.82</v>
      </c>
      <c r="N24" s="83"/>
      <c r="O24" s="80"/>
      <c r="P24" s="83"/>
      <c r="Q24" s="80">
        <v>40469.61</v>
      </c>
      <c r="R24" s="83"/>
      <c r="S24" s="80"/>
      <c r="T24" s="83"/>
      <c r="U24" s="80"/>
      <c r="V24" s="83"/>
      <c r="W24" s="84"/>
      <c r="X24" s="83"/>
      <c r="Y24" s="85">
        <f>SUM(C24:X24)</f>
        <v>269797.43</v>
      </c>
    </row>
    <row r="25" spans="1:27" ht="33" customHeight="1" x14ac:dyDescent="0.2">
      <c r="A25" s="79">
        <v>3121</v>
      </c>
      <c r="B25" s="79"/>
      <c r="C25" s="80"/>
      <c r="D25" s="81"/>
      <c r="E25" s="80"/>
      <c r="F25" s="81"/>
      <c r="G25" s="80"/>
      <c r="H25" s="81"/>
      <c r="I25" s="80"/>
      <c r="J25" s="81"/>
      <c r="K25" s="82"/>
      <c r="L25" s="83"/>
      <c r="M25" s="80">
        <v>3815.33</v>
      </c>
      <c r="N25" s="83"/>
      <c r="O25" s="80"/>
      <c r="P25" s="83"/>
      <c r="Q25" s="80">
        <v>673.29</v>
      </c>
      <c r="R25" s="83"/>
      <c r="S25" s="80"/>
      <c r="T25" s="83"/>
      <c r="U25" s="80"/>
      <c r="V25" s="83"/>
      <c r="W25" s="86"/>
      <c r="X25" s="83"/>
      <c r="Y25" s="87">
        <f t="shared" ref="Y25:Y46" si="2">SUM(C25:X25)</f>
        <v>4488.62</v>
      </c>
    </row>
    <row r="26" spans="1:27" ht="33" customHeight="1" x14ac:dyDescent="0.2">
      <c r="A26" s="79">
        <v>3132</v>
      </c>
      <c r="B26" s="79"/>
      <c r="C26" s="80"/>
      <c r="D26" s="81"/>
      <c r="E26" s="80"/>
      <c r="F26" s="81"/>
      <c r="G26" s="80"/>
      <c r="H26" s="81"/>
      <c r="I26" s="80"/>
      <c r="J26" s="81"/>
      <c r="K26" s="82"/>
      <c r="L26" s="83"/>
      <c r="M26" s="80">
        <v>37839.1</v>
      </c>
      <c r="N26" s="83"/>
      <c r="O26" s="80"/>
      <c r="P26" s="83"/>
      <c r="Q26" s="80">
        <v>6677.49</v>
      </c>
      <c r="R26" s="83"/>
      <c r="S26" s="80"/>
      <c r="T26" s="83"/>
      <c r="U26" s="80"/>
      <c r="V26" s="88"/>
      <c r="W26" s="84"/>
      <c r="X26" s="83"/>
      <c r="Y26" s="85">
        <f>SUM(C26:X26)</f>
        <v>44516.59</v>
      </c>
    </row>
    <row r="27" spans="1:27" ht="33" customHeight="1" x14ac:dyDescent="0.2">
      <c r="A27" s="79">
        <v>3211</v>
      </c>
      <c r="B27" s="79"/>
      <c r="C27" s="80"/>
      <c r="D27" s="81"/>
      <c r="E27" s="80"/>
      <c r="F27" s="81"/>
      <c r="G27" s="80"/>
      <c r="H27" s="81"/>
      <c r="I27" s="80"/>
      <c r="J27" s="81"/>
      <c r="K27" s="82"/>
      <c r="L27" s="83"/>
      <c r="M27" s="80">
        <v>22435.8</v>
      </c>
      <c r="N27" s="83"/>
      <c r="O27" s="80"/>
      <c r="P27" s="83"/>
      <c r="Q27" s="80">
        <v>3959.26</v>
      </c>
      <c r="R27" s="83"/>
      <c r="S27" s="80"/>
      <c r="T27" s="83"/>
      <c r="U27" s="80"/>
      <c r="V27" s="88"/>
      <c r="W27" s="89"/>
      <c r="X27" s="83"/>
      <c r="Y27" s="87">
        <f>SUM(C27:X27)</f>
        <v>26395.059999999998</v>
      </c>
    </row>
    <row r="28" spans="1:27" ht="33" customHeight="1" x14ac:dyDescent="0.2">
      <c r="A28" s="79">
        <v>3231</v>
      </c>
      <c r="B28" s="79"/>
      <c r="C28" s="80"/>
      <c r="D28" s="81"/>
      <c r="E28" s="80"/>
      <c r="F28" s="81"/>
      <c r="G28" s="80"/>
      <c r="H28" s="81"/>
      <c r="I28" s="80"/>
      <c r="J28" s="81"/>
      <c r="K28" s="82"/>
      <c r="L28" s="83"/>
      <c r="M28" s="80">
        <v>1.97</v>
      </c>
      <c r="N28" s="83"/>
      <c r="O28" s="80"/>
      <c r="P28" s="83"/>
      <c r="Q28" s="80">
        <v>0.35</v>
      </c>
      <c r="R28" s="83"/>
      <c r="S28" s="80"/>
      <c r="T28" s="83"/>
      <c r="U28" s="80"/>
      <c r="V28" s="88"/>
      <c r="W28" s="80"/>
      <c r="X28" s="81"/>
      <c r="Y28" s="85">
        <f t="shared" si="2"/>
        <v>2.3199999999999998</v>
      </c>
      <c r="Z28" s="90"/>
      <c r="AA28" s="91"/>
    </row>
    <row r="29" spans="1:27" ht="33" customHeight="1" x14ac:dyDescent="0.2">
      <c r="A29" s="49">
        <v>3223</v>
      </c>
      <c r="B29" s="49"/>
      <c r="C29" s="126"/>
      <c r="D29" s="127"/>
      <c r="E29" s="126"/>
      <c r="F29" s="127"/>
      <c r="G29" s="126"/>
      <c r="H29" s="127"/>
      <c r="I29" s="126"/>
      <c r="J29" s="127"/>
      <c r="K29" s="128"/>
      <c r="L29" s="88"/>
      <c r="M29" s="126">
        <v>50930.33</v>
      </c>
      <c r="N29" s="88"/>
      <c r="O29" s="126"/>
      <c r="P29" s="88"/>
      <c r="Q29" s="126">
        <v>8987.7099999999991</v>
      </c>
      <c r="R29" s="88"/>
      <c r="S29" s="126"/>
      <c r="T29" s="88"/>
      <c r="U29" s="126"/>
      <c r="V29" s="88"/>
      <c r="W29" s="89"/>
      <c r="X29" s="127"/>
      <c r="Y29" s="85">
        <f t="shared" si="2"/>
        <v>59918.04</v>
      </c>
    </row>
    <row r="30" spans="1:27" ht="33" customHeight="1" x14ac:dyDescent="0.2">
      <c r="A30" s="49">
        <v>3237</v>
      </c>
      <c r="B30" s="49"/>
      <c r="C30" s="126"/>
      <c r="D30" s="127"/>
      <c r="E30" s="126">
        <v>417345</v>
      </c>
      <c r="F30" s="127"/>
      <c r="G30" s="126"/>
      <c r="H30" s="127"/>
      <c r="I30" s="126"/>
      <c r="J30" s="127"/>
      <c r="K30" s="128"/>
      <c r="L30" s="88"/>
      <c r="M30" s="126">
        <f>759274.77-354743.25</f>
        <v>404531.52</v>
      </c>
      <c r="N30" s="88"/>
      <c r="O30" s="126"/>
      <c r="P30" s="88"/>
      <c r="Q30" s="126">
        <f>133989.66-62601.75</f>
        <v>71387.91</v>
      </c>
      <c r="R30" s="88"/>
      <c r="S30" s="126"/>
      <c r="T30" s="88"/>
      <c r="U30" s="126"/>
      <c r="V30" s="88"/>
      <c r="W30" s="89"/>
      <c r="X30" s="127"/>
      <c r="Y30" s="85">
        <f t="shared" si="2"/>
        <v>893264.43</v>
      </c>
    </row>
    <row r="31" spans="1:27" ht="33" customHeight="1" x14ac:dyDescent="0.2">
      <c r="A31" s="49">
        <v>3238</v>
      </c>
      <c r="B31" s="49"/>
      <c r="C31" s="126"/>
      <c r="D31" s="127"/>
      <c r="E31" s="126"/>
      <c r="F31" s="127"/>
      <c r="G31" s="126"/>
      <c r="H31" s="127"/>
      <c r="I31" s="126"/>
      <c r="J31" s="127"/>
      <c r="K31" s="128"/>
      <c r="L31" s="88"/>
      <c r="M31" s="126">
        <v>7716.5</v>
      </c>
      <c r="N31" s="88"/>
      <c r="O31" s="126"/>
      <c r="P31" s="88"/>
      <c r="Q31" s="126">
        <v>1361.74</v>
      </c>
      <c r="R31" s="88"/>
      <c r="S31" s="126"/>
      <c r="T31" s="88"/>
      <c r="U31" s="126"/>
      <c r="V31" s="88"/>
      <c r="W31" s="89"/>
      <c r="X31" s="127"/>
      <c r="Y31" s="85">
        <f t="shared" si="2"/>
        <v>9078.24</v>
      </c>
    </row>
    <row r="32" spans="1:27" ht="33" customHeight="1" x14ac:dyDescent="0.2">
      <c r="A32" s="49">
        <v>3239</v>
      </c>
      <c r="B32" s="49"/>
      <c r="C32" s="126"/>
      <c r="D32" s="127"/>
      <c r="E32" s="126"/>
      <c r="F32" s="127"/>
      <c r="G32" s="126"/>
      <c r="H32" s="127"/>
      <c r="I32" s="126"/>
      <c r="J32" s="127"/>
      <c r="K32" s="128"/>
      <c r="L32" s="88"/>
      <c r="M32" s="126">
        <v>105658.83</v>
      </c>
      <c r="N32" s="88"/>
      <c r="O32" s="126"/>
      <c r="P32" s="88"/>
      <c r="Q32" s="126">
        <v>18645.669999999998</v>
      </c>
      <c r="R32" s="88"/>
      <c r="S32" s="126"/>
      <c r="T32" s="88"/>
      <c r="U32" s="126"/>
      <c r="V32" s="88"/>
      <c r="W32" s="89"/>
      <c r="X32" s="127"/>
      <c r="Y32" s="85">
        <f t="shared" si="2"/>
        <v>124304.5</v>
      </c>
    </row>
    <row r="33" spans="1:25" ht="33" customHeight="1" x14ac:dyDescent="0.2">
      <c r="A33" s="49">
        <v>3292</v>
      </c>
      <c r="B33" s="49"/>
      <c r="C33" s="126"/>
      <c r="D33" s="127"/>
      <c r="E33" s="126"/>
      <c r="F33" s="127"/>
      <c r="G33" s="126"/>
      <c r="H33" s="127"/>
      <c r="I33" s="126"/>
      <c r="J33" s="127"/>
      <c r="K33" s="128"/>
      <c r="L33" s="88"/>
      <c r="M33" s="126">
        <v>1185.44</v>
      </c>
      <c r="N33" s="88"/>
      <c r="O33" s="126"/>
      <c r="P33" s="88"/>
      <c r="Q33" s="126">
        <v>209.2</v>
      </c>
      <c r="R33" s="88"/>
      <c r="S33" s="126"/>
      <c r="T33" s="88"/>
      <c r="U33" s="126"/>
      <c r="V33" s="88"/>
      <c r="W33" s="89"/>
      <c r="X33" s="127"/>
      <c r="Y33" s="85">
        <f t="shared" si="2"/>
        <v>1394.64</v>
      </c>
    </row>
    <row r="34" spans="1:25" ht="33" customHeight="1" x14ac:dyDescent="0.2">
      <c r="A34" s="49">
        <v>3293</v>
      </c>
      <c r="B34" s="49"/>
      <c r="C34" s="126"/>
      <c r="D34" s="127"/>
      <c r="E34" s="126"/>
      <c r="F34" s="127"/>
      <c r="G34" s="126"/>
      <c r="H34" s="127"/>
      <c r="I34" s="126"/>
      <c r="J34" s="127"/>
      <c r="K34" s="128"/>
      <c r="L34" s="88"/>
      <c r="M34" s="126">
        <v>112.2</v>
      </c>
      <c r="N34" s="88"/>
      <c r="O34" s="126"/>
      <c r="P34" s="88"/>
      <c r="Q34" s="126">
        <v>19.8</v>
      </c>
      <c r="R34" s="88"/>
      <c r="S34" s="126"/>
      <c r="T34" s="88"/>
      <c r="U34" s="126"/>
      <c r="V34" s="88"/>
      <c r="W34" s="89"/>
      <c r="X34" s="127"/>
      <c r="Y34" s="85">
        <f t="shared" si="2"/>
        <v>132</v>
      </c>
    </row>
    <row r="35" spans="1:25" ht="33" customHeight="1" x14ac:dyDescent="0.2">
      <c r="A35" s="49">
        <v>3299</v>
      </c>
      <c r="B35" s="49"/>
      <c r="C35" s="126"/>
      <c r="D35" s="127"/>
      <c r="E35" s="126"/>
      <c r="F35" s="127"/>
      <c r="G35" s="126"/>
      <c r="H35" s="127"/>
      <c r="I35" s="126"/>
      <c r="J35" s="127"/>
      <c r="K35" s="128"/>
      <c r="L35" s="88"/>
      <c r="M35" s="126">
        <v>2063.3000000000002</v>
      </c>
      <c r="N35" s="88"/>
      <c r="O35" s="126"/>
      <c r="P35" s="88"/>
      <c r="Q35" s="126">
        <v>364.11</v>
      </c>
      <c r="R35" s="88"/>
      <c r="S35" s="126"/>
      <c r="T35" s="88"/>
      <c r="U35" s="126"/>
      <c r="V35" s="88"/>
      <c r="W35" s="89"/>
      <c r="X35" s="127"/>
      <c r="Y35" s="85">
        <f t="shared" si="2"/>
        <v>2427.4100000000003</v>
      </c>
    </row>
    <row r="36" spans="1:25" ht="33" customHeight="1" x14ac:dyDescent="0.2">
      <c r="A36" s="49">
        <v>3522</v>
      </c>
      <c r="B36" s="49"/>
      <c r="C36" s="126"/>
      <c r="D36" s="127"/>
      <c r="E36" s="126"/>
      <c r="F36" s="127"/>
      <c r="G36" s="126"/>
      <c r="H36" s="127"/>
      <c r="I36" s="126"/>
      <c r="J36" s="127"/>
      <c r="K36" s="128"/>
      <c r="L36" s="88"/>
      <c r="M36" s="126"/>
      <c r="N36" s="88"/>
      <c r="O36" s="126"/>
      <c r="P36" s="88"/>
      <c r="Q36" s="126">
        <v>5595.91</v>
      </c>
      <c r="R36" s="88"/>
      <c r="S36" s="126"/>
      <c r="T36" s="88"/>
      <c r="U36" s="126"/>
      <c r="V36" s="88"/>
      <c r="W36" s="89"/>
      <c r="X36" s="127"/>
      <c r="Y36" s="85">
        <f t="shared" si="2"/>
        <v>5595.91</v>
      </c>
    </row>
    <row r="37" spans="1:25" ht="33" customHeight="1" x14ac:dyDescent="0.2">
      <c r="A37" s="49">
        <v>3531</v>
      </c>
      <c r="B37" s="49"/>
      <c r="C37" s="126"/>
      <c r="D37" s="127"/>
      <c r="E37" s="126"/>
      <c r="F37" s="127"/>
      <c r="G37" s="126"/>
      <c r="H37" s="127"/>
      <c r="I37" s="126"/>
      <c r="J37" s="127"/>
      <c r="K37" s="128"/>
      <c r="L37" s="88"/>
      <c r="M37" s="126">
        <v>31710.13</v>
      </c>
      <c r="N37" s="88"/>
      <c r="O37" s="126"/>
      <c r="P37" s="88"/>
      <c r="Q37" s="126"/>
      <c r="R37" s="88"/>
      <c r="S37" s="126"/>
      <c r="T37" s="88"/>
      <c r="U37" s="126"/>
      <c r="V37" s="88"/>
      <c r="W37" s="89"/>
      <c r="X37" s="127"/>
      <c r="Y37" s="85">
        <f t="shared" si="2"/>
        <v>31710.13</v>
      </c>
    </row>
    <row r="38" spans="1:25" ht="33" customHeight="1" x14ac:dyDescent="0.2">
      <c r="A38" s="49">
        <v>3661</v>
      </c>
      <c r="B38" s="49"/>
      <c r="C38" s="126"/>
      <c r="D38" s="127"/>
      <c r="E38" s="126"/>
      <c r="F38" s="127"/>
      <c r="G38" s="126"/>
      <c r="H38" s="127"/>
      <c r="I38" s="126"/>
      <c r="J38" s="127"/>
      <c r="K38" s="128"/>
      <c r="L38" s="88"/>
      <c r="M38" s="126"/>
      <c r="N38" s="88"/>
      <c r="O38" s="126"/>
      <c r="P38" s="88"/>
      <c r="Q38" s="126">
        <v>11139.84</v>
      </c>
      <c r="R38" s="88"/>
      <c r="S38" s="126"/>
      <c r="T38" s="88"/>
      <c r="U38" s="126"/>
      <c r="V38" s="88"/>
      <c r="W38" s="89"/>
      <c r="X38" s="127"/>
      <c r="Y38" s="85">
        <f t="shared" si="2"/>
        <v>11139.84</v>
      </c>
    </row>
    <row r="39" spans="1:25" ht="33" customHeight="1" thickBot="1" x14ac:dyDescent="0.25">
      <c r="A39" s="49">
        <v>3681</v>
      </c>
      <c r="B39" s="92"/>
      <c r="C39" s="93"/>
      <c r="D39" s="94"/>
      <c r="E39" s="93"/>
      <c r="F39" s="94"/>
      <c r="G39" s="93"/>
      <c r="H39" s="94"/>
      <c r="I39" s="93"/>
      <c r="J39" s="94"/>
      <c r="K39" s="95"/>
      <c r="L39" s="96"/>
      <c r="M39" s="93">
        <v>63125.72</v>
      </c>
      <c r="N39" s="96"/>
      <c r="O39" s="93"/>
      <c r="P39" s="96"/>
      <c r="Q39" s="93"/>
      <c r="R39" s="96"/>
      <c r="S39" s="93"/>
      <c r="T39" s="96"/>
      <c r="U39" s="93"/>
      <c r="V39" s="96"/>
      <c r="W39" s="97"/>
      <c r="X39" s="96"/>
      <c r="Y39" s="98">
        <f t="shared" si="2"/>
        <v>63125.72</v>
      </c>
    </row>
    <row r="40" spans="1:25" ht="33" customHeight="1" thickBot="1" x14ac:dyDescent="0.25">
      <c r="A40" s="43">
        <v>3691</v>
      </c>
      <c r="B40" s="129"/>
      <c r="C40" s="130"/>
      <c r="D40" s="123"/>
      <c r="E40" s="130"/>
      <c r="F40" s="123"/>
      <c r="G40" s="130"/>
      <c r="H40" s="123"/>
      <c r="I40" s="130"/>
      <c r="J40" s="123"/>
      <c r="K40" s="131"/>
      <c r="L40" s="122"/>
      <c r="M40" s="131"/>
      <c r="N40" s="122"/>
      <c r="O40" s="131"/>
      <c r="P40" s="122"/>
      <c r="Q40" s="131">
        <v>35502.65</v>
      </c>
      <c r="R40" s="122"/>
      <c r="S40" s="131"/>
      <c r="T40" s="122"/>
      <c r="U40" s="131"/>
      <c r="V40" s="122"/>
      <c r="W40" s="122"/>
      <c r="X40" s="122"/>
      <c r="Y40" s="98">
        <f t="shared" si="2"/>
        <v>35502.65</v>
      </c>
    </row>
    <row r="41" spans="1:25" ht="33" customHeight="1" thickBot="1" x14ac:dyDescent="0.25">
      <c r="A41" s="43">
        <v>3693</v>
      </c>
      <c r="B41" s="129"/>
      <c r="C41" s="130"/>
      <c r="D41" s="123"/>
      <c r="E41" s="130"/>
      <c r="F41" s="123"/>
      <c r="G41" s="130"/>
      <c r="H41" s="123"/>
      <c r="I41" s="130"/>
      <c r="J41" s="123"/>
      <c r="K41" s="131"/>
      <c r="L41" s="122"/>
      <c r="M41" s="131">
        <v>201181.82</v>
      </c>
      <c r="N41" s="122"/>
      <c r="O41" s="131"/>
      <c r="P41" s="122"/>
      <c r="Q41" s="131"/>
      <c r="R41" s="122"/>
      <c r="S41" s="131"/>
      <c r="T41" s="122"/>
      <c r="U41" s="131"/>
      <c r="V41" s="122"/>
      <c r="W41" s="122"/>
      <c r="X41" s="122"/>
      <c r="Y41" s="98">
        <f t="shared" si="2"/>
        <v>201181.82</v>
      </c>
    </row>
    <row r="42" spans="1:25" ht="33" customHeight="1" thickBot="1" x14ac:dyDescent="0.25">
      <c r="A42" s="43">
        <v>3811</v>
      </c>
      <c r="B42" s="129"/>
      <c r="C42" s="130"/>
      <c r="D42" s="123"/>
      <c r="E42" s="130"/>
      <c r="F42" s="123"/>
      <c r="G42" s="130"/>
      <c r="H42" s="123"/>
      <c r="I42" s="130"/>
      <c r="J42" s="123"/>
      <c r="K42" s="131"/>
      <c r="L42" s="122"/>
      <c r="M42" s="131"/>
      <c r="N42" s="122"/>
      <c r="O42" s="131"/>
      <c r="P42" s="122"/>
      <c r="Q42" s="131">
        <v>13213.04</v>
      </c>
      <c r="R42" s="122"/>
      <c r="S42" s="131"/>
      <c r="T42" s="122"/>
      <c r="U42" s="131"/>
      <c r="V42" s="122"/>
      <c r="W42" s="122"/>
      <c r="X42" s="122"/>
      <c r="Y42" s="98">
        <f t="shared" si="2"/>
        <v>13213.04</v>
      </c>
    </row>
    <row r="43" spans="1:25" ht="33" customHeight="1" thickBot="1" x14ac:dyDescent="0.25">
      <c r="A43" s="43">
        <v>3813</v>
      </c>
      <c r="B43" s="129"/>
      <c r="C43" s="130"/>
      <c r="D43" s="123"/>
      <c r="E43" s="130"/>
      <c r="F43" s="123"/>
      <c r="G43" s="130"/>
      <c r="H43" s="123"/>
      <c r="I43" s="130"/>
      <c r="J43" s="123"/>
      <c r="K43" s="131"/>
      <c r="L43" s="122"/>
      <c r="M43" s="131">
        <v>74873.89</v>
      </c>
      <c r="N43" s="122"/>
      <c r="O43" s="131"/>
      <c r="P43" s="122"/>
      <c r="Q43" s="131"/>
      <c r="R43" s="122"/>
      <c r="S43" s="131"/>
      <c r="T43" s="122"/>
      <c r="U43" s="131"/>
      <c r="V43" s="122"/>
      <c r="W43" s="122"/>
      <c r="X43" s="122"/>
      <c r="Y43" s="98">
        <f t="shared" si="2"/>
        <v>74873.89</v>
      </c>
    </row>
    <row r="44" spans="1:25" ht="33" customHeight="1" thickBot="1" x14ac:dyDescent="0.25">
      <c r="A44" s="43">
        <v>4221</v>
      </c>
      <c r="B44" s="129"/>
      <c r="C44" s="130"/>
      <c r="D44" s="123"/>
      <c r="E44" s="130"/>
      <c r="F44" s="123"/>
      <c r="G44" s="130"/>
      <c r="H44" s="123"/>
      <c r="I44" s="130"/>
      <c r="J44" s="123"/>
      <c r="K44" s="131"/>
      <c r="L44" s="122"/>
      <c r="M44" s="131">
        <v>484407.42</v>
      </c>
      <c r="N44" s="122"/>
      <c r="O44" s="131"/>
      <c r="P44" s="122"/>
      <c r="Q44" s="131">
        <v>85483.66</v>
      </c>
      <c r="R44" s="122"/>
      <c r="S44" s="131"/>
      <c r="T44" s="122"/>
      <c r="U44" s="131"/>
      <c r="V44" s="122"/>
      <c r="W44" s="122"/>
      <c r="X44" s="122"/>
      <c r="Y44" s="98">
        <f t="shared" si="2"/>
        <v>569891.07999999996</v>
      </c>
    </row>
    <row r="45" spans="1:25" ht="33" customHeight="1" thickBot="1" x14ac:dyDescent="0.25">
      <c r="A45" s="43">
        <v>4227</v>
      </c>
      <c r="B45" s="129"/>
      <c r="C45" s="130"/>
      <c r="D45" s="123"/>
      <c r="E45" s="130">
        <v>73000</v>
      </c>
      <c r="F45" s="123"/>
      <c r="G45" s="130"/>
      <c r="H45" s="123"/>
      <c r="I45" s="130"/>
      <c r="J45" s="123"/>
      <c r="K45" s="131"/>
      <c r="L45" s="122"/>
      <c r="M45" s="131">
        <f>1315240.9-62050</f>
        <v>1253190.8999999999</v>
      </c>
      <c r="N45" s="122"/>
      <c r="O45" s="131"/>
      <c r="P45" s="122"/>
      <c r="Q45" s="131">
        <f>232101.34-10950</f>
        <v>221151.34</v>
      </c>
      <c r="R45" s="122"/>
      <c r="S45" s="131"/>
      <c r="T45" s="122"/>
      <c r="U45" s="131"/>
      <c r="V45" s="122"/>
      <c r="W45" s="122"/>
      <c r="X45" s="122"/>
      <c r="Y45" s="98">
        <f t="shared" si="2"/>
        <v>1547342.24</v>
      </c>
    </row>
    <row r="46" spans="1:25" ht="33" customHeight="1" thickBot="1" x14ac:dyDescent="0.25">
      <c r="A46" s="43">
        <v>4231</v>
      </c>
      <c r="B46" s="129"/>
      <c r="C46" s="130"/>
      <c r="D46" s="123"/>
      <c r="E46" s="130"/>
      <c r="F46" s="123"/>
      <c r="G46" s="130"/>
      <c r="H46" s="123"/>
      <c r="I46" s="130"/>
      <c r="J46" s="123"/>
      <c r="K46" s="131"/>
      <c r="L46" s="122"/>
      <c r="M46" s="131">
        <v>46752.959999999999</v>
      </c>
      <c r="N46" s="122"/>
      <c r="O46" s="131"/>
      <c r="P46" s="122"/>
      <c r="Q46" s="131">
        <v>8250.52</v>
      </c>
      <c r="R46" s="122"/>
      <c r="S46" s="131"/>
      <c r="T46" s="122"/>
      <c r="U46" s="131"/>
      <c r="V46" s="122"/>
      <c r="W46" s="122"/>
      <c r="X46" s="122"/>
      <c r="Y46" s="98">
        <f t="shared" si="2"/>
        <v>55003.479999999996</v>
      </c>
    </row>
    <row r="47" spans="1:25" ht="33" customHeight="1" thickBot="1" x14ac:dyDescent="0.3">
      <c r="A47" s="99" t="s">
        <v>65</v>
      </c>
      <c r="B47" s="104">
        <f>SUM(B23:B46)</f>
        <v>0</v>
      </c>
      <c r="C47" s="104">
        <f t="shared" ref="C47:J47" si="3">SUM(C23:C46)</f>
        <v>0</v>
      </c>
      <c r="D47" s="104">
        <f t="shared" si="3"/>
        <v>0</v>
      </c>
      <c r="E47" s="104">
        <f t="shared" si="3"/>
        <v>490345</v>
      </c>
      <c r="F47" s="104">
        <f t="shared" si="3"/>
        <v>0</v>
      </c>
      <c r="G47" s="104">
        <f t="shared" si="3"/>
        <v>0</v>
      </c>
      <c r="H47" s="104">
        <f t="shared" si="3"/>
        <v>0</v>
      </c>
      <c r="I47" s="104">
        <f t="shared" si="3"/>
        <v>0</v>
      </c>
      <c r="J47" s="104">
        <f t="shared" si="3"/>
        <v>0</v>
      </c>
      <c r="K47" s="104">
        <f t="shared" ref="K47" si="4">SUM(K23:K46)</f>
        <v>0</v>
      </c>
      <c r="L47" s="104">
        <f t="shared" ref="L47" si="5">SUM(L23:L46)</f>
        <v>0</v>
      </c>
      <c r="M47" s="104">
        <f t="shared" ref="M47" si="6">SUM(M23:M46)</f>
        <v>3020860.9799999995</v>
      </c>
      <c r="N47" s="104">
        <f t="shared" ref="N47" si="7">SUM(N23:N46)</f>
        <v>0</v>
      </c>
      <c r="O47" s="104">
        <f t="shared" ref="O47" si="8">SUM(O23:O46)</f>
        <v>0</v>
      </c>
      <c r="P47" s="104">
        <f t="shared" ref="P47" si="9">SUM(P23:P46)</f>
        <v>15669.34</v>
      </c>
      <c r="Q47" s="104">
        <f t="shared" ref="Q47" si="10">SUM(Q23:Q46)</f>
        <v>533093.1</v>
      </c>
      <c r="R47" s="104">
        <f t="shared" ref="R47" si="11">SUM(R23:R46)</f>
        <v>0</v>
      </c>
      <c r="S47" s="104">
        <f t="shared" ref="S47" si="12">SUM(S23:S46)</f>
        <v>0</v>
      </c>
      <c r="T47" s="104">
        <f t="shared" ref="T47" si="13">SUM(T23:T46)</f>
        <v>0</v>
      </c>
      <c r="U47" s="104">
        <f t="shared" ref="U47" si="14">SUM(U23:U46)</f>
        <v>0</v>
      </c>
      <c r="V47" s="104">
        <f t="shared" ref="V47" si="15">SUM(V23:V46)</f>
        <v>0</v>
      </c>
      <c r="W47" s="104">
        <f t="shared" ref="W47" si="16">SUM(W23:W46)</f>
        <v>0</v>
      </c>
      <c r="X47" s="104">
        <f t="shared" ref="X47" si="17">SUM(X23:X46)</f>
        <v>0</v>
      </c>
      <c r="Y47" s="102">
        <f>SUM(Y23:Y46)</f>
        <v>4059968.4199999995</v>
      </c>
    </row>
    <row r="48" spans="1:25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</row>
    <row r="50" spans="1:25" s="31" customFormat="1" x14ac:dyDescent="0.2"/>
    <row r="52" spans="1:25" ht="18.75" x14ac:dyDescent="0.3">
      <c r="A52" s="133" t="s">
        <v>30</v>
      </c>
      <c r="B52" s="133"/>
      <c r="C52" s="133"/>
      <c r="D52" s="133"/>
      <c r="E52" s="133"/>
      <c r="F52" s="133"/>
      <c r="G52" s="29"/>
      <c r="H52" s="13"/>
      <c r="I52" s="13"/>
    </row>
    <row r="53" spans="1:25" ht="13.5" thickBot="1" x14ac:dyDescent="0.25">
      <c r="A53" s="31"/>
      <c r="B53" s="31"/>
      <c r="C53" s="31"/>
      <c r="D53" s="31"/>
      <c r="E53" s="31"/>
      <c r="F53" s="31"/>
      <c r="G53" s="31"/>
      <c r="H53" s="31"/>
      <c r="I53" s="31"/>
    </row>
    <row r="54" spans="1:25" ht="16.5" thickBot="1" x14ac:dyDescent="0.3">
      <c r="A54" s="5" t="s">
        <v>0</v>
      </c>
      <c r="B54" s="170" t="s">
        <v>106</v>
      </c>
      <c r="C54" s="171"/>
      <c r="D54" s="171"/>
      <c r="E54" s="172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</row>
    <row r="55" spans="1:25" ht="16.5" thickBot="1" x14ac:dyDescent="0.3">
      <c r="A55" s="105" t="s">
        <v>45</v>
      </c>
      <c r="B55" s="173" t="s">
        <v>112</v>
      </c>
      <c r="C55" s="174"/>
      <c r="D55" s="174"/>
      <c r="E55" s="175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</row>
    <row r="56" spans="1:25" ht="13.5" thickBot="1" x14ac:dyDescent="0.25">
      <c r="A56" s="106" t="s">
        <v>46</v>
      </c>
      <c r="B56" s="178" t="s">
        <v>113</v>
      </c>
      <c r="C56" s="179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</row>
    <row r="57" spans="1:25" ht="26.25" thickBot="1" x14ac:dyDescent="0.25">
      <c r="A57" s="106" t="s">
        <v>98</v>
      </c>
      <c r="B57" s="132">
        <v>45473</v>
      </c>
      <c r="C57" s="33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</row>
    <row r="58" spans="1:25" ht="13.5" thickBot="1" x14ac:dyDescent="0.25">
      <c r="A58" s="106" t="s">
        <v>47</v>
      </c>
      <c r="B58" s="176">
        <v>0</v>
      </c>
      <c r="C58" s="177"/>
      <c r="D58" s="31"/>
      <c r="E58" s="31"/>
      <c r="F58" s="31"/>
      <c r="G58" s="31"/>
      <c r="H58" s="34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</row>
    <row r="59" spans="1:25" ht="26.25" thickBot="1" x14ac:dyDescent="0.25">
      <c r="A59" s="107" t="s">
        <v>48</v>
      </c>
      <c r="B59" s="176">
        <v>0</v>
      </c>
      <c r="C59" s="177"/>
      <c r="D59" s="31"/>
    </row>
    <row r="60" spans="1:25" ht="39" thickBot="1" x14ac:dyDescent="0.25">
      <c r="A60" s="108" t="s">
        <v>49</v>
      </c>
      <c r="B60" s="157"/>
      <c r="C60" s="158"/>
      <c r="D60" s="31"/>
    </row>
    <row r="61" spans="1:25" ht="39" thickBot="1" x14ac:dyDescent="0.25">
      <c r="A61" s="108" t="s">
        <v>50</v>
      </c>
      <c r="B61" s="157"/>
      <c r="C61" s="158"/>
      <c r="D61" s="31"/>
      <c r="K61" s="35"/>
    </row>
    <row r="62" spans="1:25" ht="19.5" thickBot="1" x14ac:dyDescent="0.35">
      <c r="A62" s="159" t="s">
        <v>51</v>
      </c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36"/>
      <c r="N62" s="36"/>
      <c r="O62" s="36"/>
      <c r="P62" s="37"/>
      <c r="Q62" s="37"/>
      <c r="R62" s="37"/>
      <c r="S62" s="37"/>
      <c r="T62" s="37"/>
      <c r="U62" s="37"/>
      <c r="V62" s="37"/>
      <c r="W62" s="37"/>
      <c r="X62" s="37"/>
      <c r="Y62" s="37"/>
    </row>
    <row r="63" spans="1:25" ht="13.5" thickBot="1" x14ac:dyDescent="0.25">
      <c r="A63" s="161" t="s">
        <v>52</v>
      </c>
      <c r="B63" s="163" t="s">
        <v>53</v>
      </c>
      <c r="C63" s="164"/>
      <c r="D63" s="165"/>
      <c r="E63" s="161" t="s">
        <v>54</v>
      </c>
      <c r="F63" s="166"/>
      <c r="G63" s="166"/>
      <c r="H63" s="166"/>
      <c r="I63" s="166"/>
      <c r="J63" s="166"/>
      <c r="K63" s="167"/>
      <c r="L63" s="168" t="s">
        <v>26</v>
      </c>
      <c r="M63" s="38"/>
      <c r="N63" s="38"/>
      <c r="O63" s="39"/>
    </row>
    <row r="64" spans="1:25" ht="64.5" thickBot="1" x14ac:dyDescent="0.25">
      <c r="A64" s="162"/>
      <c r="B64" s="40" t="s">
        <v>55</v>
      </c>
      <c r="C64" s="40" t="s">
        <v>56</v>
      </c>
      <c r="D64" s="41" t="s">
        <v>57</v>
      </c>
      <c r="E64" s="40" t="s">
        <v>58</v>
      </c>
      <c r="F64" s="40" t="s">
        <v>59</v>
      </c>
      <c r="G64" s="40" t="s">
        <v>60</v>
      </c>
      <c r="H64" s="40" t="s">
        <v>61</v>
      </c>
      <c r="I64" s="40" t="s">
        <v>62</v>
      </c>
      <c r="J64" s="42" t="s">
        <v>63</v>
      </c>
      <c r="K64" s="40" t="s">
        <v>64</v>
      </c>
      <c r="L64" s="169"/>
      <c r="M64" s="38"/>
      <c r="N64" s="38"/>
    </row>
    <row r="65" spans="1:25" x14ac:dyDescent="0.2">
      <c r="A65" s="43">
        <v>6361</v>
      </c>
      <c r="B65" s="44"/>
      <c r="C65" s="45"/>
      <c r="D65" s="46"/>
      <c r="E65" s="44"/>
      <c r="F65" s="44"/>
      <c r="G65" s="47">
        <v>121734.35</v>
      </c>
      <c r="H65" s="44"/>
      <c r="I65" s="44"/>
      <c r="J65" s="48"/>
      <c r="K65" s="44"/>
      <c r="L65" s="44">
        <f>SUM(B65:K65)</f>
        <v>121734.35</v>
      </c>
    </row>
    <row r="66" spans="1:25" ht="13.5" thickBot="1" x14ac:dyDescent="0.25">
      <c r="A66" s="49">
        <v>6381</v>
      </c>
      <c r="B66" s="50"/>
      <c r="C66" s="50"/>
      <c r="D66" s="51"/>
      <c r="E66" s="52"/>
      <c r="F66" s="52"/>
      <c r="G66" s="52"/>
      <c r="H66" s="52">
        <v>689828.01</v>
      </c>
      <c r="I66" s="52"/>
      <c r="J66" s="53"/>
      <c r="K66" s="50"/>
      <c r="L66" s="46">
        <f>SUM(B66:K66)</f>
        <v>689828.01</v>
      </c>
      <c r="N66" s="125"/>
    </row>
    <row r="67" spans="1:25" ht="13.5" thickBot="1" x14ac:dyDescent="0.25">
      <c r="A67" s="43">
        <v>84532</v>
      </c>
      <c r="B67" s="118"/>
      <c r="C67" s="119"/>
      <c r="D67" s="46"/>
      <c r="E67" s="118"/>
      <c r="F67" s="119"/>
      <c r="G67" s="119"/>
      <c r="H67" s="119"/>
      <c r="I67" s="119"/>
      <c r="J67" s="58"/>
      <c r="K67" s="50">
        <f>33407.41+4375</f>
        <v>37782.410000000003</v>
      </c>
      <c r="L67" s="46">
        <f>SUM(B67:K67)</f>
        <v>37782.410000000003</v>
      </c>
    </row>
    <row r="68" spans="1:25" ht="13.5" thickBot="1" x14ac:dyDescent="0.25">
      <c r="A68" s="54" t="s">
        <v>65</v>
      </c>
      <c r="B68" s="55">
        <f>SUM(B65:B66)</f>
        <v>0</v>
      </c>
      <c r="C68" s="56">
        <f>SUM(C65:C66)</f>
        <v>0</v>
      </c>
      <c r="D68" s="57">
        <f t="shared" ref="D68:J68" si="18">SUM(D65:D66)</f>
        <v>0</v>
      </c>
      <c r="E68" s="55">
        <f t="shared" si="18"/>
        <v>0</v>
      </c>
      <c r="F68" s="56">
        <f t="shared" si="18"/>
        <v>0</v>
      </c>
      <c r="G68" s="56">
        <f t="shared" si="18"/>
        <v>121734.35</v>
      </c>
      <c r="H68" s="56">
        <f t="shared" si="18"/>
        <v>689828.01</v>
      </c>
      <c r="I68" s="56">
        <f t="shared" si="18"/>
        <v>0</v>
      </c>
      <c r="J68" s="56">
        <f t="shared" si="18"/>
        <v>0</v>
      </c>
      <c r="K68" s="56">
        <f>SUM(K65:K67)</f>
        <v>37782.410000000003</v>
      </c>
      <c r="L68" s="59">
        <f>SUM(C68:K68)</f>
        <v>849344.77</v>
      </c>
    </row>
    <row r="69" spans="1:25" ht="19.5" thickBot="1" x14ac:dyDescent="0.35">
      <c r="A69" s="137" t="s">
        <v>66</v>
      </c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9"/>
    </row>
    <row r="70" spans="1:25" ht="19.5" thickBot="1" x14ac:dyDescent="0.35">
      <c r="A70" s="140" t="s">
        <v>67</v>
      </c>
      <c r="B70" s="143" t="s">
        <v>68</v>
      </c>
      <c r="C70" s="144" t="s">
        <v>53</v>
      </c>
      <c r="D70" s="145"/>
      <c r="E70" s="145"/>
      <c r="F70" s="145"/>
      <c r="G70" s="145"/>
      <c r="H70" s="146"/>
      <c r="I70" s="147" t="s">
        <v>54</v>
      </c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49"/>
    </row>
    <row r="71" spans="1:25" ht="13.5" thickBot="1" x14ac:dyDescent="0.25">
      <c r="A71" s="141"/>
      <c r="B71" s="141"/>
      <c r="C71" s="150" t="s">
        <v>69</v>
      </c>
      <c r="D71" s="151"/>
      <c r="E71" s="152" t="s">
        <v>70</v>
      </c>
      <c r="F71" s="153"/>
      <c r="G71" s="152" t="s">
        <v>71</v>
      </c>
      <c r="H71" s="153"/>
      <c r="I71" s="152" t="s">
        <v>72</v>
      </c>
      <c r="J71" s="153"/>
      <c r="K71" s="154" t="s">
        <v>73</v>
      </c>
      <c r="L71" s="153"/>
      <c r="M71" s="152" t="s">
        <v>71</v>
      </c>
      <c r="N71" s="153"/>
      <c r="O71" s="152" t="s">
        <v>74</v>
      </c>
      <c r="P71" s="153"/>
      <c r="Q71" s="152" t="s">
        <v>75</v>
      </c>
      <c r="R71" s="153"/>
      <c r="S71" s="152" t="s">
        <v>76</v>
      </c>
      <c r="T71" s="153"/>
      <c r="U71" s="152" t="s">
        <v>77</v>
      </c>
      <c r="V71" s="153"/>
      <c r="W71" s="154" t="s">
        <v>64</v>
      </c>
      <c r="X71" s="153"/>
      <c r="Y71" s="135" t="s">
        <v>43</v>
      </c>
    </row>
    <row r="72" spans="1:25" ht="36.75" thickBot="1" x14ac:dyDescent="0.25">
      <c r="A72" s="142"/>
      <c r="B72" s="142"/>
      <c r="C72" s="61" t="s">
        <v>78</v>
      </c>
      <c r="D72" s="61" t="s">
        <v>79</v>
      </c>
      <c r="E72" s="62" t="s">
        <v>80</v>
      </c>
      <c r="F72" s="62" t="s">
        <v>81</v>
      </c>
      <c r="G72" s="63" t="s">
        <v>82</v>
      </c>
      <c r="H72" s="63" t="s">
        <v>83</v>
      </c>
      <c r="I72" s="62" t="s">
        <v>84</v>
      </c>
      <c r="J72" s="62" t="s">
        <v>85</v>
      </c>
      <c r="K72" s="64" t="s">
        <v>86</v>
      </c>
      <c r="L72" s="65" t="s">
        <v>87</v>
      </c>
      <c r="M72" s="63" t="s">
        <v>82</v>
      </c>
      <c r="N72" s="63" t="s">
        <v>83</v>
      </c>
      <c r="O72" s="63" t="s">
        <v>88</v>
      </c>
      <c r="P72" s="63" t="s">
        <v>89</v>
      </c>
      <c r="Q72" s="63" t="s">
        <v>90</v>
      </c>
      <c r="R72" s="63" t="s">
        <v>91</v>
      </c>
      <c r="S72" s="63" t="s">
        <v>92</v>
      </c>
      <c r="T72" s="63" t="s">
        <v>93</v>
      </c>
      <c r="U72" s="63" t="s">
        <v>94</v>
      </c>
      <c r="V72" s="66" t="s">
        <v>95</v>
      </c>
      <c r="W72" s="67" t="s">
        <v>96</v>
      </c>
      <c r="X72" s="68" t="s">
        <v>97</v>
      </c>
      <c r="Y72" s="136"/>
    </row>
    <row r="73" spans="1:25" x14ac:dyDescent="0.2">
      <c r="A73" s="69">
        <v>3233</v>
      </c>
      <c r="B73" s="70"/>
      <c r="C73" s="71"/>
      <c r="D73" s="72"/>
      <c r="E73" s="71"/>
      <c r="F73" s="72"/>
      <c r="G73" s="71">
        <v>497.7</v>
      </c>
      <c r="H73" s="72"/>
      <c r="I73" s="71"/>
      <c r="J73" s="72"/>
      <c r="K73" s="73"/>
      <c r="L73" s="74"/>
      <c r="M73" s="71"/>
      <c r="N73" s="74"/>
      <c r="O73" s="71"/>
      <c r="P73" s="74"/>
      <c r="Q73" s="71"/>
      <c r="R73" s="74"/>
      <c r="S73" s="71"/>
      <c r="T73" s="74"/>
      <c r="U73" s="71"/>
      <c r="V73" s="75"/>
      <c r="W73" s="76"/>
      <c r="X73" s="77"/>
      <c r="Y73" s="78">
        <f>SUM(C73:X73)</f>
        <v>497.7</v>
      </c>
    </row>
    <row r="74" spans="1:25" x14ac:dyDescent="0.2">
      <c r="A74" s="79">
        <v>3234</v>
      </c>
      <c r="B74" s="79"/>
      <c r="C74" s="80"/>
      <c r="D74" s="81"/>
      <c r="E74" s="80"/>
      <c r="F74" s="81"/>
      <c r="G74" s="80">
        <v>1761.37</v>
      </c>
      <c r="H74" s="81"/>
      <c r="I74" s="80"/>
      <c r="J74" s="81"/>
      <c r="K74" s="82"/>
      <c r="L74" s="83"/>
      <c r="M74" s="80"/>
      <c r="N74" s="83"/>
      <c r="O74" s="80"/>
      <c r="P74" s="83"/>
      <c r="Q74" s="80"/>
      <c r="R74" s="83"/>
      <c r="S74" s="80"/>
      <c r="T74" s="83"/>
      <c r="U74" s="80"/>
      <c r="V74" s="83"/>
      <c r="W74" s="84"/>
      <c r="X74" s="83"/>
      <c r="Y74" s="85">
        <f>SUM(C74:X74)</f>
        <v>1761.37</v>
      </c>
    </row>
    <row r="75" spans="1:25" x14ac:dyDescent="0.2">
      <c r="A75" s="79">
        <v>3237</v>
      </c>
      <c r="B75" s="79"/>
      <c r="C75" s="80"/>
      <c r="D75" s="81"/>
      <c r="E75" s="80"/>
      <c r="F75" s="81"/>
      <c r="G75" s="80">
        <v>81957.27</v>
      </c>
      <c r="H75" s="81"/>
      <c r="I75" s="80"/>
      <c r="J75" s="81"/>
      <c r="K75" s="82"/>
      <c r="L75" s="83"/>
      <c r="M75" s="80"/>
      <c r="N75" s="83"/>
      <c r="O75" s="80"/>
      <c r="P75" s="83"/>
      <c r="Q75" s="80"/>
      <c r="R75" s="83"/>
      <c r="S75" s="80"/>
      <c r="T75" s="83"/>
      <c r="U75" s="80"/>
      <c r="V75" s="83"/>
      <c r="W75" s="86"/>
      <c r="X75" s="83"/>
      <c r="Y75" s="87">
        <f t="shared" ref="Y75" si="19">SUM(C75:X75)</f>
        <v>81957.27</v>
      </c>
    </row>
    <row r="76" spans="1:25" x14ac:dyDescent="0.2">
      <c r="A76" s="79">
        <v>3293</v>
      </c>
      <c r="B76" s="79"/>
      <c r="C76" s="80"/>
      <c r="D76" s="81"/>
      <c r="E76" s="80"/>
      <c r="F76" s="81"/>
      <c r="G76" s="80">
        <v>212.8</v>
      </c>
      <c r="H76" s="81"/>
      <c r="I76" s="80"/>
      <c r="J76" s="81"/>
      <c r="K76" s="82"/>
      <c r="L76" s="83"/>
      <c r="M76" s="80"/>
      <c r="N76" s="83"/>
      <c r="O76" s="80"/>
      <c r="P76" s="83"/>
      <c r="Q76" s="80"/>
      <c r="R76" s="83"/>
      <c r="S76" s="80"/>
      <c r="T76" s="83"/>
      <c r="U76" s="80"/>
      <c r="V76" s="88"/>
      <c r="W76" s="84"/>
      <c r="X76" s="83"/>
      <c r="Y76" s="85">
        <f>SUM(C76:X76)</f>
        <v>212.8</v>
      </c>
    </row>
    <row r="77" spans="1:25" x14ac:dyDescent="0.2">
      <c r="A77" s="79">
        <v>3299</v>
      </c>
      <c r="B77" s="79"/>
      <c r="C77" s="80"/>
      <c r="D77" s="81"/>
      <c r="E77" s="80"/>
      <c r="F77" s="81"/>
      <c r="G77" s="30">
        <v>348.85</v>
      </c>
      <c r="H77" s="81"/>
      <c r="I77" s="80"/>
      <c r="J77" s="81"/>
      <c r="K77" s="82"/>
      <c r="L77" s="83"/>
      <c r="M77" s="80"/>
      <c r="N77" s="83"/>
      <c r="O77" s="80"/>
      <c r="P77" s="83"/>
      <c r="Q77" s="80"/>
      <c r="R77" s="83"/>
      <c r="S77" s="80"/>
      <c r="T77" s="83"/>
      <c r="U77" s="80"/>
      <c r="V77" s="88"/>
      <c r="W77" s="89"/>
      <c r="X77" s="83"/>
      <c r="Y77" s="87">
        <f>SUM(C77:X77)</f>
        <v>348.85</v>
      </c>
    </row>
    <row r="78" spans="1:25" x14ac:dyDescent="0.2">
      <c r="A78" s="79">
        <v>4221</v>
      </c>
      <c r="B78" s="79"/>
      <c r="C78" s="80"/>
      <c r="D78" s="81"/>
      <c r="E78" s="80"/>
      <c r="F78" s="81"/>
      <c r="G78" s="80">
        <v>24940.5</v>
      </c>
      <c r="H78" s="81"/>
      <c r="I78" s="80"/>
      <c r="J78" s="81"/>
      <c r="K78" s="82"/>
      <c r="L78" s="83"/>
      <c r="M78" s="80"/>
      <c r="N78" s="83"/>
      <c r="O78" s="80"/>
      <c r="P78" s="83"/>
      <c r="Q78" s="80"/>
      <c r="R78" s="83"/>
      <c r="S78" s="80"/>
      <c r="T78" s="83"/>
      <c r="U78" s="80"/>
      <c r="V78" s="88"/>
      <c r="W78" s="80"/>
      <c r="X78" s="81"/>
      <c r="Y78" s="85">
        <f t="shared" ref="Y78:Y79" si="20">SUM(C78:X78)</f>
        <v>24940.5</v>
      </c>
    </row>
    <row r="79" spans="1:25" ht="13.5" thickBot="1" x14ac:dyDescent="0.25">
      <c r="A79" s="49">
        <v>4511</v>
      </c>
      <c r="B79" s="92"/>
      <c r="C79" s="93"/>
      <c r="D79" s="94"/>
      <c r="E79" s="93"/>
      <c r="F79" s="94"/>
      <c r="G79" s="80">
        <v>690838.67</v>
      </c>
      <c r="H79" s="94"/>
      <c r="I79" s="93"/>
      <c r="J79" s="94"/>
      <c r="K79" s="95"/>
      <c r="L79" s="96"/>
      <c r="M79" s="93"/>
      <c r="N79" s="96"/>
      <c r="O79" s="93"/>
      <c r="P79" s="96"/>
      <c r="Q79" s="93"/>
      <c r="R79" s="96"/>
      <c r="S79" s="93"/>
      <c r="T79" s="96"/>
      <c r="U79" s="93"/>
      <c r="V79" s="96"/>
      <c r="W79" s="97"/>
      <c r="X79" s="96"/>
      <c r="Y79" s="98">
        <f t="shared" si="20"/>
        <v>690838.67</v>
      </c>
    </row>
    <row r="80" spans="1:25" ht="16.5" thickBot="1" x14ac:dyDescent="0.3">
      <c r="A80" s="99" t="s">
        <v>65</v>
      </c>
      <c r="B80" s="104"/>
      <c r="C80" s="100">
        <f>SUM(C73:C79)</f>
        <v>0</v>
      </c>
      <c r="D80" s="57">
        <f t="shared" ref="D80:Y80" si="21">SUM(D73:D79)</f>
        <v>0</v>
      </c>
      <c r="E80" s="100">
        <f t="shared" si="21"/>
        <v>0</v>
      </c>
      <c r="F80" s="57">
        <f t="shared" si="21"/>
        <v>0</v>
      </c>
      <c r="G80" s="100">
        <f>SUM(G73:G79)</f>
        <v>800557.16</v>
      </c>
      <c r="H80" s="57">
        <f t="shared" si="21"/>
        <v>0</v>
      </c>
      <c r="I80" s="100">
        <f t="shared" si="21"/>
        <v>0</v>
      </c>
      <c r="J80" s="57">
        <f t="shared" si="21"/>
        <v>0</v>
      </c>
      <c r="K80" s="101">
        <f t="shared" si="21"/>
        <v>0</v>
      </c>
      <c r="L80" s="101">
        <f t="shared" si="21"/>
        <v>0</v>
      </c>
      <c r="M80" s="101">
        <f t="shared" si="21"/>
        <v>0</v>
      </c>
      <c r="N80" s="101">
        <f t="shared" si="21"/>
        <v>0</v>
      </c>
      <c r="O80" s="101">
        <f t="shared" si="21"/>
        <v>0</v>
      </c>
      <c r="P80" s="101">
        <f t="shared" si="21"/>
        <v>0</v>
      </c>
      <c r="Q80" s="101">
        <f t="shared" si="21"/>
        <v>0</v>
      </c>
      <c r="R80" s="101">
        <f t="shared" si="21"/>
        <v>0</v>
      </c>
      <c r="S80" s="101">
        <f t="shared" si="21"/>
        <v>0</v>
      </c>
      <c r="T80" s="101">
        <f t="shared" si="21"/>
        <v>0</v>
      </c>
      <c r="U80" s="101">
        <f t="shared" si="21"/>
        <v>0</v>
      </c>
      <c r="V80" s="101">
        <f t="shared" si="21"/>
        <v>0</v>
      </c>
      <c r="W80" s="101">
        <f t="shared" si="21"/>
        <v>0</v>
      </c>
      <c r="X80" s="56">
        <f t="shared" si="21"/>
        <v>0</v>
      </c>
      <c r="Y80" s="102">
        <f t="shared" si="21"/>
        <v>800557.16</v>
      </c>
    </row>
    <row r="85" spans="1:25" ht="18.75" x14ac:dyDescent="0.3">
      <c r="A85" s="133" t="s">
        <v>30</v>
      </c>
      <c r="B85" s="133"/>
      <c r="C85" s="133"/>
      <c r="D85" s="133"/>
      <c r="E85" s="133"/>
      <c r="F85" s="133"/>
      <c r="G85" s="29"/>
      <c r="H85" s="13"/>
      <c r="I85" s="13"/>
    </row>
    <row r="86" spans="1:25" ht="13.5" thickBot="1" x14ac:dyDescent="0.25">
      <c r="A86" s="31"/>
      <c r="B86" s="31"/>
      <c r="C86" s="31"/>
      <c r="D86" s="31"/>
      <c r="E86" s="31"/>
      <c r="F86" s="31"/>
      <c r="G86" s="31"/>
      <c r="H86" s="31"/>
      <c r="I86" s="31"/>
    </row>
    <row r="87" spans="1:25" ht="16.5" thickBot="1" x14ac:dyDescent="0.3">
      <c r="A87" s="5" t="s">
        <v>0</v>
      </c>
      <c r="B87" s="170" t="s">
        <v>106</v>
      </c>
      <c r="C87" s="171"/>
      <c r="D87" s="171"/>
      <c r="E87" s="172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</row>
    <row r="88" spans="1:25" ht="16.5" thickBot="1" x14ac:dyDescent="0.3">
      <c r="A88" s="105" t="s">
        <v>45</v>
      </c>
      <c r="B88" s="173" t="s">
        <v>114</v>
      </c>
      <c r="C88" s="174"/>
      <c r="D88" s="174"/>
      <c r="E88" s="175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</row>
    <row r="89" spans="1:25" ht="13.5" thickBot="1" x14ac:dyDescent="0.25">
      <c r="A89" s="106" t="s">
        <v>46</v>
      </c>
      <c r="B89" s="178" t="s">
        <v>118</v>
      </c>
      <c r="C89" s="179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</row>
    <row r="90" spans="1:25" ht="26.25" thickBot="1" x14ac:dyDescent="0.25">
      <c r="A90" s="106" t="s">
        <v>98</v>
      </c>
      <c r="B90" s="117" t="s">
        <v>119</v>
      </c>
      <c r="C90" s="33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5" ht="13.5" thickBot="1" x14ac:dyDescent="0.25">
      <c r="A91" s="106" t="s">
        <v>47</v>
      </c>
      <c r="B91" s="176">
        <v>0</v>
      </c>
      <c r="C91" s="177"/>
      <c r="D91" s="31"/>
      <c r="E91" s="31"/>
      <c r="F91" s="31"/>
      <c r="G91" s="31"/>
      <c r="H91" s="34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</row>
    <row r="92" spans="1:25" ht="26.25" thickBot="1" x14ac:dyDescent="0.25">
      <c r="A92" s="107" t="s">
        <v>48</v>
      </c>
      <c r="B92" s="176">
        <v>0</v>
      </c>
      <c r="C92" s="177"/>
      <c r="D92" s="31"/>
    </row>
    <row r="93" spans="1:25" ht="39" thickBot="1" x14ac:dyDescent="0.25">
      <c r="A93" s="108" t="s">
        <v>49</v>
      </c>
      <c r="B93" s="157"/>
      <c r="C93" s="158"/>
      <c r="D93" s="31"/>
    </row>
    <row r="94" spans="1:25" ht="39" thickBot="1" x14ac:dyDescent="0.25">
      <c r="A94" s="108" t="s">
        <v>50</v>
      </c>
      <c r="B94" s="157"/>
      <c r="C94" s="158"/>
      <c r="D94" s="31"/>
      <c r="K94" s="35"/>
    </row>
    <row r="95" spans="1:25" ht="19.5" thickBot="1" x14ac:dyDescent="0.35">
      <c r="A95" s="159" t="s">
        <v>51</v>
      </c>
      <c r="B95" s="160"/>
      <c r="C95" s="160"/>
      <c r="D95" s="160"/>
      <c r="E95" s="160"/>
      <c r="F95" s="160"/>
      <c r="G95" s="160"/>
      <c r="H95" s="160"/>
      <c r="I95" s="160"/>
      <c r="J95" s="160"/>
      <c r="K95" s="160"/>
      <c r="L95" s="160"/>
      <c r="M95" s="36"/>
      <c r="N95" s="36"/>
      <c r="O95" s="36"/>
      <c r="P95" s="37"/>
      <c r="Q95" s="37"/>
      <c r="R95" s="37"/>
      <c r="S95" s="37"/>
      <c r="T95" s="37"/>
      <c r="U95" s="37"/>
      <c r="V95" s="37"/>
      <c r="W95" s="37"/>
      <c r="X95" s="37"/>
      <c r="Y95" s="37"/>
    </row>
    <row r="96" spans="1:25" ht="13.5" thickBot="1" x14ac:dyDescent="0.25">
      <c r="A96" s="161" t="s">
        <v>52</v>
      </c>
      <c r="B96" s="163" t="s">
        <v>53</v>
      </c>
      <c r="C96" s="164"/>
      <c r="D96" s="165"/>
      <c r="E96" s="161" t="s">
        <v>54</v>
      </c>
      <c r="F96" s="166"/>
      <c r="G96" s="166"/>
      <c r="H96" s="166"/>
      <c r="I96" s="166"/>
      <c r="J96" s="166"/>
      <c r="K96" s="167"/>
      <c r="L96" s="168" t="s">
        <v>26</v>
      </c>
      <c r="M96" s="38"/>
      <c r="N96" s="38"/>
      <c r="O96" s="39"/>
    </row>
    <row r="97" spans="1:25" ht="64.5" thickBot="1" x14ac:dyDescent="0.25">
      <c r="A97" s="162"/>
      <c r="B97" s="40" t="s">
        <v>55</v>
      </c>
      <c r="C97" s="40" t="s">
        <v>56</v>
      </c>
      <c r="D97" s="41" t="s">
        <v>57</v>
      </c>
      <c r="E97" s="40" t="s">
        <v>58</v>
      </c>
      <c r="F97" s="40" t="s">
        <v>59</v>
      </c>
      <c r="G97" s="40" t="s">
        <v>60</v>
      </c>
      <c r="H97" s="40" t="s">
        <v>61</v>
      </c>
      <c r="I97" s="40" t="s">
        <v>62</v>
      </c>
      <c r="J97" s="42" t="s">
        <v>63</v>
      </c>
      <c r="K97" s="40" t="s">
        <v>64</v>
      </c>
      <c r="L97" s="169"/>
      <c r="M97" s="38"/>
      <c r="N97" s="38"/>
    </row>
    <row r="98" spans="1:25" x14ac:dyDescent="0.2">
      <c r="A98" s="43">
        <v>6391</v>
      </c>
      <c r="B98" s="44"/>
      <c r="C98" s="45"/>
      <c r="D98" s="46">
        <v>1327.61</v>
      </c>
      <c r="E98" s="44"/>
      <c r="F98" s="44"/>
      <c r="G98" s="47"/>
      <c r="H98" s="44"/>
      <c r="I98" s="44"/>
      <c r="J98" s="48"/>
      <c r="K98" s="44"/>
      <c r="L98" s="44">
        <f>SUM(B98:K98)</f>
        <v>1327.61</v>
      </c>
    </row>
    <row r="99" spans="1:25" ht="13.5" thickBot="1" x14ac:dyDescent="0.25">
      <c r="A99" s="49"/>
      <c r="B99" s="50"/>
      <c r="C99" s="50"/>
      <c r="D99" s="51"/>
      <c r="E99" s="52"/>
      <c r="F99" s="52"/>
      <c r="G99" s="52"/>
      <c r="H99" s="52"/>
      <c r="I99" s="52"/>
      <c r="J99" s="53"/>
      <c r="K99" s="50"/>
      <c r="L99" s="46">
        <f>SUM(B99:K99)</f>
        <v>0</v>
      </c>
    </row>
    <row r="100" spans="1:25" ht="13.5" thickBot="1" x14ac:dyDescent="0.25">
      <c r="A100" s="54" t="s">
        <v>65</v>
      </c>
      <c r="B100" s="55">
        <f>SUM(B98:B99)</f>
        <v>0</v>
      </c>
      <c r="C100" s="56">
        <f>SUM(C98:C99)</f>
        <v>0</v>
      </c>
      <c r="D100" s="57">
        <f t="shared" ref="D100:J100" si="22">SUM(D98:D99)</f>
        <v>1327.61</v>
      </c>
      <c r="E100" s="55">
        <f t="shared" si="22"/>
        <v>0</v>
      </c>
      <c r="F100" s="56">
        <f t="shared" si="22"/>
        <v>0</v>
      </c>
      <c r="G100" s="56">
        <f t="shared" si="22"/>
        <v>0</v>
      </c>
      <c r="H100" s="56">
        <f t="shared" si="22"/>
        <v>0</v>
      </c>
      <c r="I100" s="56">
        <f t="shared" si="22"/>
        <v>0</v>
      </c>
      <c r="J100" s="57">
        <f t="shared" si="22"/>
        <v>0</v>
      </c>
      <c r="K100" s="58">
        <f>SUM(B100:J100)</f>
        <v>1327.61</v>
      </c>
      <c r="L100" s="59">
        <f>SUM(C100:K100)</f>
        <v>2655.22</v>
      </c>
    </row>
    <row r="101" spans="1:25" ht="19.5" thickBot="1" x14ac:dyDescent="0.35">
      <c r="A101" s="137" t="s">
        <v>66</v>
      </c>
      <c r="B101" s="138"/>
      <c r="C101" s="138"/>
      <c r="D101" s="138"/>
      <c r="E101" s="138"/>
      <c r="F101" s="138"/>
      <c r="G101" s="138"/>
      <c r="H101" s="138"/>
      <c r="I101" s="138"/>
      <c r="J101" s="138"/>
      <c r="K101" s="138"/>
      <c r="L101" s="138"/>
      <c r="M101" s="138"/>
      <c r="N101" s="138"/>
      <c r="O101" s="138"/>
      <c r="P101" s="138"/>
      <c r="Q101" s="138"/>
      <c r="R101" s="138"/>
      <c r="S101" s="138"/>
      <c r="T101" s="138"/>
      <c r="U101" s="138"/>
      <c r="V101" s="138"/>
      <c r="W101" s="138"/>
      <c r="X101" s="138"/>
      <c r="Y101" s="139"/>
    </row>
    <row r="102" spans="1:25" ht="19.5" thickBot="1" x14ac:dyDescent="0.35">
      <c r="A102" s="140" t="s">
        <v>67</v>
      </c>
      <c r="B102" s="143" t="s">
        <v>68</v>
      </c>
      <c r="C102" s="144" t="s">
        <v>53</v>
      </c>
      <c r="D102" s="145"/>
      <c r="E102" s="145"/>
      <c r="F102" s="145"/>
      <c r="G102" s="145"/>
      <c r="H102" s="146"/>
      <c r="I102" s="147" t="s">
        <v>54</v>
      </c>
      <c r="J102" s="148"/>
      <c r="K102" s="148"/>
      <c r="L102" s="148"/>
      <c r="M102" s="148"/>
      <c r="N102" s="148"/>
      <c r="O102" s="148"/>
      <c r="P102" s="148"/>
      <c r="Q102" s="148"/>
      <c r="R102" s="148"/>
      <c r="S102" s="148"/>
      <c r="T102" s="148"/>
      <c r="U102" s="148"/>
      <c r="V102" s="148"/>
      <c r="W102" s="148"/>
      <c r="X102" s="148"/>
      <c r="Y102" s="149"/>
    </row>
    <row r="103" spans="1:25" ht="13.5" thickBot="1" x14ac:dyDescent="0.25">
      <c r="A103" s="141"/>
      <c r="B103" s="141"/>
      <c r="C103" s="150" t="s">
        <v>69</v>
      </c>
      <c r="D103" s="151"/>
      <c r="E103" s="152" t="s">
        <v>70</v>
      </c>
      <c r="F103" s="153"/>
      <c r="G103" s="152" t="s">
        <v>71</v>
      </c>
      <c r="H103" s="153"/>
      <c r="I103" s="152" t="s">
        <v>72</v>
      </c>
      <c r="J103" s="153"/>
      <c r="K103" s="154" t="s">
        <v>73</v>
      </c>
      <c r="L103" s="153"/>
      <c r="M103" s="152" t="s">
        <v>71</v>
      </c>
      <c r="N103" s="153"/>
      <c r="O103" s="152" t="s">
        <v>74</v>
      </c>
      <c r="P103" s="153"/>
      <c r="Q103" s="152" t="s">
        <v>75</v>
      </c>
      <c r="R103" s="153"/>
      <c r="S103" s="152" t="s">
        <v>76</v>
      </c>
      <c r="T103" s="153"/>
      <c r="U103" s="152" t="s">
        <v>77</v>
      </c>
      <c r="V103" s="153"/>
      <c r="W103" s="154" t="s">
        <v>64</v>
      </c>
      <c r="X103" s="153"/>
      <c r="Y103" s="135" t="s">
        <v>43</v>
      </c>
    </row>
    <row r="104" spans="1:25" ht="36.75" thickBot="1" x14ac:dyDescent="0.25">
      <c r="A104" s="142"/>
      <c r="B104" s="142"/>
      <c r="C104" s="61" t="s">
        <v>78</v>
      </c>
      <c r="D104" s="61" t="s">
        <v>79</v>
      </c>
      <c r="E104" s="62" t="s">
        <v>80</v>
      </c>
      <c r="F104" s="62" t="s">
        <v>81</v>
      </c>
      <c r="G104" s="63" t="s">
        <v>82</v>
      </c>
      <c r="H104" s="63" t="s">
        <v>83</v>
      </c>
      <c r="I104" s="62" t="s">
        <v>84</v>
      </c>
      <c r="J104" s="62" t="s">
        <v>85</v>
      </c>
      <c r="K104" s="64" t="s">
        <v>86</v>
      </c>
      <c r="L104" s="65" t="s">
        <v>87</v>
      </c>
      <c r="M104" s="63" t="s">
        <v>82</v>
      </c>
      <c r="N104" s="63" t="s">
        <v>83</v>
      </c>
      <c r="O104" s="63" t="s">
        <v>88</v>
      </c>
      <c r="P104" s="63" t="s">
        <v>89</v>
      </c>
      <c r="Q104" s="63" t="s">
        <v>90</v>
      </c>
      <c r="R104" s="63" t="s">
        <v>91</v>
      </c>
      <c r="S104" s="63" t="s">
        <v>92</v>
      </c>
      <c r="T104" s="63" t="s">
        <v>93</v>
      </c>
      <c r="U104" s="63" t="s">
        <v>94</v>
      </c>
      <c r="V104" s="66" t="s">
        <v>95</v>
      </c>
      <c r="W104" s="67" t="s">
        <v>96</v>
      </c>
      <c r="X104" s="68" t="s">
        <v>97</v>
      </c>
      <c r="Y104" s="136"/>
    </row>
    <row r="105" spans="1:25" x14ac:dyDescent="0.2">
      <c r="A105" s="69">
        <v>3121</v>
      </c>
      <c r="B105" s="70"/>
      <c r="C105" s="71"/>
      <c r="D105" s="72"/>
      <c r="E105" s="71"/>
      <c r="F105" s="72"/>
      <c r="G105" s="71"/>
      <c r="H105" s="72"/>
      <c r="I105" s="71"/>
      <c r="J105" s="72"/>
      <c r="K105" s="73"/>
      <c r="L105" s="74"/>
      <c r="M105" s="71">
        <v>530.89</v>
      </c>
      <c r="N105" s="74"/>
      <c r="O105" s="71"/>
      <c r="P105" s="74"/>
      <c r="Q105" s="71"/>
      <c r="R105" s="74"/>
      <c r="S105" s="71"/>
      <c r="T105" s="74"/>
      <c r="U105" s="71"/>
      <c r="V105" s="75"/>
      <c r="W105" s="76"/>
      <c r="X105" s="77"/>
      <c r="Y105" s="78">
        <f>SUM(C105:X105)</f>
        <v>530.89</v>
      </c>
    </row>
    <row r="106" spans="1:25" x14ac:dyDescent="0.2">
      <c r="A106" s="79">
        <v>3293</v>
      </c>
      <c r="B106" s="79"/>
      <c r="C106" s="80"/>
      <c r="D106" s="81"/>
      <c r="E106" s="80"/>
      <c r="F106" s="81"/>
      <c r="G106" s="80"/>
      <c r="H106" s="81"/>
      <c r="I106" s="80"/>
      <c r="J106" s="81"/>
      <c r="K106" s="82"/>
      <c r="L106" s="83"/>
      <c r="M106" s="80">
        <v>132.72</v>
      </c>
      <c r="N106" s="83"/>
      <c r="O106" s="80"/>
      <c r="P106" s="83"/>
      <c r="Q106" s="80"/>
      <c r="R106" s="83"/>
      <c r="S106" s="80"/>
      <c r="T106" s="83"/>
      <c r="U106" s="80"/>
      <c r="V106" s="83"/>
      <c r="W106" s="84"/>
      <c r="X106" s="83"/>
      <c r="Y106" s="85">
        <f>SUM(C106:X106)</f>
        <v>132.72</v>
      </c>
    </row>
    <row r="107" spans="1:25" x14ac:dyDescent="0.2">
      <c r="A107" s="79"/>
      <c r="B107" s="79"/>
      <c r="C107" s="80"/>
      <c r="D107" s="81"/>
      <c r="E107" s="80"/>
      <c r="F107" s="81"/>
      <c r="G107" s="80"/>
      <c r="H107" s="81"/>
      <c r="I107" s="80"/>
      <c r="J107" s="81"/>
      <c r="K107" s="82"/>
      <c r="L107" s="83"/>
      <c r="M107" s="80"/>
      <c r="N107" s="83"/>
      <c r="O107" s="80"/>
      <c r="P107" s="83"/>
      <c r="Q107" s="80"/>
      <c r="R107" s="83"/>
      <c r="S107" s="80"/>
      <c r="T107" s="83"/>
      <c r="U107" s="80"/>
      <c r="V107" s="83"/>
      <c r="W107" s="86"/>
      <c r="X107" s="83"/>
      <c r="Y107" s="87">
        <f t="shared" ref="Y107" si="23">SUM(C107:X107)</f>
        <v>0</v>
      </c>
    </row>
    <row r="108" spans="1:25" x14ac:dyDescent="0.2">
      <c r="A108" s="79"/>
      <c r="B108" s="79"/>
      <c r="C108" s="80"/>
      <c r="D108" s="81"/>
      <c r="E108" s="80"/>
      <c r="F108" s="81"/>
      <c r="G108" s="80"/>
      <c r="H108" s="81"/>
      <c r="I108" s="80"/>
      <c r="J108" s="81"/>
      <c r="K108" s="82"/>
      <c r="L108" s="83"/>
      <c r="M108" s="80"/>
      <c r="N108" s="83"/>
      <c r="O108" s="80"/>
      <c r="P108" s="83"/>
      <c r="Q108" s="80"/>
      <c r="R108" s="83"/>
      <c r="S108" s="80"/>
      <c r="T108" s="83"/>
      <c r="U108" s="80"/>
      <c r="V108" s="88"/>
      <c r="W108" s="84"/>
      <c r="X108" s="83"/>
      <c r="Y108" s="85">
        <f>SUM(C108:X108)</f>
        <v>0</v>
      </c>
    </row>
    <row r="109" spans="1:25" x14ac:dyDescent="0.2">
      <c r="A109" s="79"/>
      <c r="B109" s="79"/>
      <c r="C109" s="80"/>
      <c r="D109" s="81"/>
      <c r="E109" s="80"/>
      <c r="F109" s="81"/>
      <c r="G109" s="80"/>
      <c r="H109" s="81"/>
      <c r="I109" s="80"/>
      <c r="J109" s="81"/>
      <c r="K109" s="82"/>
      <c r="L109" s="83"/>
      <c r="M109" s="80"/>
      <c r="N109" s="83"/>
      <c r="O109" s="80"/>
      <c r="P109" s="83"/>
      <c r="Q109" s="80"/>
      <c r="R109" s="83"/>
      <c r="S109" s="80"/>
      <c r="T109" s="83"/>
      <c r="U109" s="80"/>
      <c r="V109" s="88"/>
      <c r="W109" s="89"/>
      <c r="X109" s="83"/>
      <c r="Y109" s="87">
        <f>SUM(C109:X109)</f>
        <v>0</v>
      </c>
    </row>
    <row r="110" spans="1:25" x14ac:dyDescent="0.2">
      <c r="A110" s="79"/>
      <c r="B110" s="79"/>
      <c r="C110" s="80"/>
      <c r="D110" s="81"/>
      <c r="E110" s="80"/>
      <c r="F110" s="81"/>
      <c r="G110" s="80"/>
      <c r="H110" s="81"/>
      <c r="I110" s="80"/>
      <c r="J110" s="81"/>
      <c r="K110" s="82"/>
      <c r="L110" s="83"/>
      <c r="M110" s="80"/>
      <c r="N110" s="83"/>
      <c r="O110" s="80"/>
      <c r="P110" s="83"/>
      <c r="Q110" s="80"/>
      <c r="R110" s="83"/>
      <c r="S110" s="80"/>
      <c r="T110" s="83"/>
      <c r="U110" s="80"/>
      <c r="V110" s="88"/>
      <c r="W110" s="80"/>
      <c r="X110" s="81"/>
      <c r="Y110" s="85">
        <f t="shared" ref="Y110:Y111" si="24">SUM(C110:X110)</f>
        <v>0</v>
      </c>
    </row>
    <row r="111" spans="1:25" ht="13.5" thickBot="1" x14ac:dyDescent="0.25">
      <c r="A111" s="49"/>
      <c r="B111" s="92"/>
      <c r="C111" s="93"/>
      <c r="D111" s="94"/>
      <c r="E111" s="93"/>
      <c r="F111" s="94"/>
      <c r="G111" s="93"/>
      <c r="H111" s="94"/>
      <c r="I111" s="93"/>
      <c r="J111" s="94"/>
      <c r="K111" s="95"/>
      <c r="L111" s="96"/>
      <c r="M111" s="93"/>
      <c r="N111" s="96"/>
      <c r="O111" s="93"/>
      <c r="P111" s="96"/>
      <c r="Q111" s="93"/>
      <c r="R111" s="96"/>
      <c r="S111" s="93"/>
      <c r="T111" s="96"/>
      <c r="U111" s="93"/>
      <c r="V111" s="96"/>
      <c r="W111" s="97"/>
      <c r="X111" s="96"/>
      <c r="Y111" s="98">
        <f t="shared" si="24"/>
        <v>0</v>
      </c>
    </row>
    <row r="112" spans="1:25" ht="16.5" thickBot="1" x14ac:dyDescent="0.3">
      <c r="A112" s="99" t="s">
        <v>65</v>
      </c>
      <c r="B112" s="104"/>
      <c r="C112" s="100">
        <f>SUM(C105:C111)</f>
        <v>0</v>
      </c>
      <c r="D112" s="57">
        <f t="shared" ref="D112:Y112" si="25">SUM(D105:D111)</f>
        <v>0</v>
      </c>
      <c r="E112" s="100">
        <f t="shared" si="25"/>
        <v>0</v>
      </c>
      <c r="F112" s="57">
        <f t="shared" si="25"/>
        <v>0</v>
      </c>
      <c r="G112" s="100">
        <f t="shared" si="25"/>
        <v>0</v>
      </c>
      <c r="H112" s="57">
        <f t="shared" si="25"/>
        <v>0</v>
      </c>
      <c r="I112" s="100">
        <f t="shared" si="25"/>
        <v>0</v>
      </c>
      <c r="J112" s="57">
        <f t="shared" si="25"/>
        <v>0</v>
      </c>
      <c r="K112" s="101">
        <f t="shared" si="25"/>
        <v>0</v>
      </c>
      <c r="L112" s="101">
        <f t="shared" si="25"/>
        <v>0</v>
      </c>
      <c r="M112" s="101">
        <f t="shared" si="25"/>
        <v>663.61</v>
      </c>
      <c r="N112" s="101">
        <f t="shared" si="25"/>
        <v>0</v>
      </c>
      <c r="O112" s="101">
        <f t="shared" si="25"/>
        <v>0</v>
      </c>
      <c r="P112" s="101">
        <f t="shared" si="25"/>
        <v>0</v>
      </c>
      <c r="Q112" s="101">
        <f t="shared" si="25"/>
        <v>0</v>
      </c>
      <c r="R112" s="101">
        <f t="shared" si="25"/>
        <v>0</v>
      </c>
      <c r="S112" s="101">
        <f t="shared" si="25"/>
        <v>0</v>
      </c>
      <c r="T112" s="101">
        <f t="shared" si="25"/>
        <v>0</v>
      </c>
      <c r="U112" s="101">
        <f t="shared" si="25"/>
        <v>0</v>
      </c>
      <c r="V112" s="101">
        <f t="shared" si="25"/>
        <v>0</v>
      </c>
      <c r="W112" s="101">
        <f t="shared" si="25"/>
        <v>0</v>
      </c>
      <c r="X112" s="56">
        <f t="shared" si="25"/>
        <v>0</v>
      </c>
      <c r="Y112" s="102">
        <f t="shared" si="25"/>
        <v>663.61</v>
      </c>
    </row>
    <row r="116" spans="1:25" ht="18.75" x14ac:dyDescent="0.3">
      <c r="A116" s="133" t="s">
        <v>30</v>
      </c>
      <c r="B116" s="133"/>
      <c r="C116" s="133"/>
      <c r="D116" s="133"/>
      <c r="E116" s="133"/>
      <c r="F116" s="133"/>
      <c r="G116" s="29"/>
      <c r="H116" s="13"/>
      <c r="I116" s="13"/>
    </row>
    <row r="117" spans="1:25" ht="13.5" thickBot="1" x14ac:dyDescent="0.25">
      <c r="A117" s="31"/>
      <c r="B117" s="31"/>
      <c r="C117" s="31"/>
      <c r="D117" s="31"/>
      <c r="E117" s="31"/>
      <c r="F117" s="31"/>
      <c r="G117" s="31"/>
      <c r="H117" s="31"/>
      <c r="I117" s="31"/>
    </row>
    <row r="118" spans="1:25" ht="16.5" thickBot="1" x14ac:dyDescent="0.3">
      <c r="A118" s="5" t="s">
        <v>0</v>
      </c>
      <c r="B118" s="170" t="s">
        <v>106</v>
      </c>
      <c r="C118" s="171"/>
      <c r="D118" s="171"/>
      <c r="E118" s="172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</row>
    <row r="119" spans="1:25" ht="16.5" thickBot="1" x14ac:dyDescent="0.3">
      <c r="A119" s="105" t="s">
        <v>45</v>
      </c>
      <c r="B119" s="173" t="s">
        <v>115</v>
      </c>
      <c r="C119" s="174"/>
      <c r="D119" s="174"/>
      <c r="E119" s="175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</row>
    <row r="120" spans="1:25" ht="13.5" thickBot="1" x14ac:dyDescent="0.25">
      <c r="A120" s="106" t="s">
        <v>46</v>
      </c>
      <c r="B120" s="178" t="s">
        <v>120</v>
      </c>
      <c r="C120" s="179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</row>
    <row r="121" spans="1:25" ht="26.25" thickBot="1" x14ac:dyDescent="0.25">
      <c r="A121" s="106" t="s">
        <v>98</v>
      </c>
      <c r="B121" s="117" t="s">
        <v>121</v>
      </c>
      <c r="C121" s="33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</row>
    <row r="122" spans="1:25" ht="13.5" thickBot="1" x14ac:dyDescent="0.25">
      <c r="A122" s="106" t="s">
        <v>47</v>
      </c>
      <c r="B122" s="176">
        <v>0</v>
      </c>
      <c r="C122" s="177"/>
      <c r="D122" s="31"/>
      <c r="E122" s="31"/>
      <c r="F122" s="31"/>
      <c r="G122" s="31"/>
      <c r="H122" s="34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</row>
    <row r="123" spans="1:25" ht="26.25" thickBot="1" x14ac:dyDescent="0.25">
      <c r="A123" s="107" t="s">
        <v>48</v>
      </c>
      <c r="B123" s="176">
        <v>0</v>
      </c>
      <c r="C123" s="177"/>
      <c r="D123" s="31"/>
    </row>
    <row r="124" spans="1:25" ht="39" thickBot="1" x14ac:dyDescent="0.25">
      <c r="A124" s="108" t="s">
        <v>49</v>
      </c>
      <c r="B124" s="157"/>
      <c r="C124" s="158"/>
      <c r="D124" s="31"/>
    </row>
    <row r="125" spans="1:25" ht="39" thickBot="1" x14ac:dyDescent="0.25">
      <c r="A125" s="108" t="s">
        <v>50</v>
      </c>
      <c r="B125" s="157"/>
      <c r="C125" s="158"/>
      <c r="D125" s="31"/>
      <c r="K125" s="35"/>
    </row>
    <row r="126" spans="1:25" ht="19.5" thickBot="1" x14ac:dyDescent="0.35">
      <c r="A126" s="159" t="s">
        <v>51</v>
      </c>
      <c r="B126" s="160"/>
      <c r="C126" s="160"/>
      <c r="D126" s="160"/>
      <c r="E126" s="160"/>
      <c r="F126" s="160"/>
      <c r="G126" s="160"/>
      <c r="H126" s="160"/>
      <c r="I126" s="160"/>
      <c r="J126" s="160"/>
      <c r="K126" s="160"/>
      <c r="L126" s="160"/>
      <c r="M126" s="36"/>
      <c r="N126" s="36"/>
      <c r="O126" s="36"/>
      <c r="P126" s="37"/>
      <c r="Q126" s="37"/>
      <c r="R126" s="37"/>
      <c r="S126" s="37"/>
      <c r="T126" s="37"/>
      <c r="U126" s="37"/>
      <c r="V126" s="37"/>
      <c r="W126" s="37"/>
      <c r="X126" s="37"/>
      <c r="Y126" s="37"/>
    </row>
    <row r="127" spans="1:25" ht="13.5" thickBot="1" x14ac:dyDescent="0.25">
      <c r="A127" s="161" t="s">
        <v>52</v>
      </c>
      <c r="B127" s="163" t="s">
        <v>53</v>
      </c>
      <c r="C127" s="164"/>
      <c r="D127" s="165"/>
      <c r="E127" s="161" t="s">
        <v>54</v>
      </c>
      <c r="F127" s="166"/>
      <c r="G127" s="166"/>
      <c r="H127" s="166"/>
      <c r="I127" s="166"/>
      <c r="J127" s="166"/>
      <c r="K127" s="167"/>
      <c r="L127" s="168" t="s">
        <v>26</v>
      </c>
      <c r="M127" s="38"/>
      <c r="N127" s="38"/>
      <c r="O127" s="39"/>
    </row>
    <row r="128" spans="1:25" ht="64.5" thickBot="1" x14ac:dyDescent="0.25">
      <c r="A128" s="162"/>
      <c r="B128" s="40" t="s">
        <v>55</v>
      </c>
      <c r="C128" s="40" t="s">
        <v>56</v>
      </c>
      <c r="D128" s="41" t="s">
        <v>57</v>
      </c>
      <c r="E128" s="40" t="s">
        <v>58</v>
      </c>
      <c r="F128" s="40" t="s">
        <v>59</v>
      </c>
      <c r="G128" s="40" t="s">
        <v>60</v>
      </c>
      <c r="H128" s="40" t="s">
        <v>61</v>
      </c>
      <c r="I128" s="40" t="s">
        <v>62</v>
      </c>
      <c r="J128" s="42" t="s">
        <v>63</v>
      </c>
      <c r="K128" s="40" t="s">
        <v>64</v>
      </c>
      <c r="L128" s="169"/>
      <c r="M128" s="38"/>
      <c r="N128" s="38"/>
    </row>
    <row r="129" spans="1:25" x14ac:dyDescent="0.2">
      <c r="A129" s="43">
        <v>6381</v>
      </c>
      <c r="B129" s="44"/>
      <c r="C129" s="45"/>
      <c r="D129" s="46"/>
      <c r="E129" s="44"/>
      <c r="F129" s="44"/>
      <c r="G129" s="47"/>
      <c r="H129" s="44">
        <v>83394.45</v>
      </c>
      <c r="I129" s="44"/>
      <c r="J129" s="48"/>
      <c r="K129" s="44"/>
      <c r="L129" s="44">
        <f>SUM(B129:K129)</f>
        <v>83394.45</v>
      </c>
    </row>
    <row r="130" spans="1:25" ht="13.5" thickBot="1" x14ac:dyDescent="0.25">
      <c r="A130" s="49"/>
      <c r="B130" s="50"/>
      <c r="C130" s="50"/>
      <c r="D130" s="51"/>
      <c r="E130" s="52"/>
      <c r="F130" s="52"/>
      <c r="G130" s="52"/>
      <c r="H130" s="52"/>
      <c r="I130" s="52"/>
      <c r="J130" s="53"/>
      <c r="K130" s="50"/>
      <c r="L130" s="46">
        <f>SUM(B130:K130)</f>
        <v>0</v>
      </c>
    </row>
    <row r="131" spans="1:25" ht="13.5" thickBot="1" x14ac:dyDescent="0.25">
      <c r="A131" s="54" t="s">
        <v>65</v>
      </c>
      <c r="B131" s="55">
        <f>SUM(B129:B130)</f>
        <v>0</v>
      </c>
      <c r="C131" s="56">
        <f>SUM(C129:C130)</f>
        <v>0</v>
      </c>
      <c r="D131" s="57">
        <f t="shared" ref="D131:J131" si="26">SUM(D129:D130)</f>
        <v>0</v>
      </c>
      <c r="E131" s="55">
        <f t="shared" si="26"/>
        <v>0</v>
      </c>
      <c r="F131" s="56">
        <f t="shared" si="26"/>
        <v>0</v>
      </c>
      <c r="G131" s="56">
        <f t="shared" si="26"/>
        <v>0</v>
      </c>
      <c r="H131" s="56">
        <f t="shared" si="26"/>
        <v>83394.45</v>
      </c>
      <c r="I131" s="56">
        <f t="shared" si="26"/>
        <v>0</v>
      </c>
      <c r="J131" s="57">
        <f t="shared" si="26"/>
        <v>0</v>
      </c>
      <c r="K131" s="58">
        <f>SUM(B131:J131)</f>
        <v>83394.45</v>
      </c>
      <c r="L131" s="59">
        <f>SUM(C131:K131)</f>
        <v>166788.9</v>
      </c>
    </row>
    <row r="132" spans="1:25" ht="19.5" thickBot="1" x14ac:dyDescent="0.35">
      <c r="A132" s="137" t="s">
        <v>66</v>
      </c>
      <c r="B132" s="138"/>
      <c r="C132" s="138"/>
      <c r="D132" s="138"/>
      <c r="E132" s="138"/>
      <c r="F132" s="138"/>
      <c r="G132" s="138"/>
      <c r="H132" s="138"/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  <c r="T132" s="138"/>
      <c r="U132" s="138"/>
      <c r="V132" s="138"/>
      <c r="W132" s="138"/>
      <c r="X132" s="138"/>
      <c r="Y132" s="139"/>
    </row>
    <row r="133" spans="1:25" ht="19.5" thickBot="1" x14ac:dyDescent="0.35">
      <c r="A133" s="140" t="s">
        <v>67</v>
      </c>
      <c r="B133" s="143" t="s">
        <v>68</v>
      </c>
      <c r="C133" s="144" t="s">
        <v>53</v>
      </c>
      <c r="D133" s="145"/>
      <c r="E133" s="145"/>
      <c r="F133" s="145"/>
      <c r="G133" s="145"/>
      <c r="H133" s="146"/>
      <c r="I133" s="147" t="s">
        <v>54</v>
      </c>
      <c r="J133" s="148"/>
      <c r="K133" s="148"/>
      <c r="L133" s="148"/>
      <c r="M133" s="148"/>
      <c r="N133" s="148"/>
      <c r="O133" s="148"/>
      <c r="P133" s="148"/>
      <c r="Q133" s="148"/>
      <c r="R133" s="148"/>
      <c r="S133" s="148"/>
      <c r="T133" s="148"/>
      <c r="U133" s="148"/>
      <c r="V133" s="148"/>
      <c r="W133" s="148"/>
      <c r="X133" s="148"/>
      <c r="Y133" s="149"/>
    </row>
    <row r="134" spans="1:25" ht="13.5" thickBot="1" x14ac:dyDescent="0.25">
      <c r="A134" s="141"/>
      <c r="B134" s="141"/>
      <c r="C134" s="150" t="s">
        <v>69</v>
      </c>
      <c r="D134" s="151"/>
      <c r="E134" s="152" t="s">
        <v>70</v>
      </c>
      <c r="F134" s="153"/>
      <c r="G134" s="152" t="s">
        <v>71</v>
      </c>
      <c r="H134" s="153"/>
      <c r="I134" s="152" t="s">
        <v>72</v>
      </c>
      <c r="J134" s="153"/>
      <c r="K134" s="154" t="s">
        <v>73</v>
      </c>
      <c r="L134" s="153"/>
      <c r="M134" s="152" t="s">
        <v>71</v>
      </c>
      <c r="N134" s="153"/>
      <c r="O134" s="152" t="s">
        <v>74</v>
      </c>
      <c r="P134" s="153"/>
      <c r="Q134" s="152" t="s">
        <v>75</v>
      </c>
      <c r="R134" s="153"/>
      <c r="S134" s="152" t="s">
        <v>76</v>
      </c>
      <c r="T134" s="153"/>
      <c r="U134" s="152" t="s">
        <v>77</v>
      </c>
      <c r="V134" s="153"/>
      <c r="W134" s="154" t="s">
        <v>64</v>
      </c>
      <c r="X134" s="153"/>
      <c r="Y134" s="135" t="s">
        <v>43</v>
      </c>
    </row>
    <row r="135" spans="1:25" ht="36.75" thickBot="1" x14ac:dyDescent="0.25">
      <c r="A135" s="142"/>
      <c r="B135" s="142"/>
      <c r="C135" s="61" t="s">
        <v>78</v>
      </c>
      <c r="D135" s="61" t="s">
        <v>79</v>
      </c>
      <c r="E135" s="62" t="s">
        <v>80</v>
      </c>
      <c r="F135" s="62" t="s">
        <v>81</v>
      </c>
      <c r="G135" s="63" t="s">
        <v>82</v>
      </c>
      <c r="H135" s="63" t="s">
        <v>83</v>
      </c>
      <c r="I135" s="62" t="s">
        <v>84</v>
      </c>
      <c r="J135" s="62" t="s">
        <v>85</v>
      </c>
      <c r="K135" s="64" t="s">
        <v>86</v>
      </c>
      <c r="L135" s="65" t="s">
        <v>87</v>
      </c>
      <c r="M135" s="63" t="s">
        <v>82</v>
      </c>
      <c r="N135" s="63" t="s">
        <v>83</v>
      </c>
      <c r="O135" s="63" t="s">
        <v>88</v>
      </c>
      <c r="P135" s="63" t="s">
        <v>89</v>
      </c>
      <c r="Q135" s="63" t="s">
        <v>90</v>
      </c>
      <c r="R135" s="63" t="s">
        <v>91</v>
      </c>
      <c r="S135" s="63" t="s">
        <v>92</v>
      </c>
      <c r="T135" s="63" t="s">
        <v>93</v>
      </c>
      <c r="U135" s="63" t="s">
        <v>94</v>
      </c>
      <c r="V135" s="66" t="s">
        <v>95</v>
      </c>
      <c r="W135" s="67" t="s">
        <v>96</v>
      </c>
      <c r="X135" s="68" t="s">
        <v>97</v>
      </c>
      <c r="Y135" s="136"/>
    </row>
    <row r="136" spans="1:25" x14ac:dyDescent="0.2">
      <c r="A136" s="69">
        <v>3211</v>
      </c>
      <c r="B136" s="70"/>
      <c r="C136" s="71"/>
      <c r="D136" s="72"/>
      <c r="E136" s="71"/>
      <c r="F136" s="72"/>
      <c r="G136" s="71"/>
      <c r="H136" s="72"/>
      <c r="I136" s="71"/>
      <c r="J136" s="72"/>
      <c r="K136" s="73"/>
      <c r="L136" s="74"/>
      <c r="M136" s="71">
        <f>49373.27-32729.15</f>
        <v>16644.119999999995</v>
      </c>
      <c r="N136" s="74">
        <f>32729.15</f>
        <v>32729.15</v>
      </c>
      <c r="O136" s="71"/>
      <c r="P136" s="74"/>
      <c r="Q136" s="71"/>
      <c r="R136" s="74"/>
      <c r="S136" s="71"/>
      <c r="T136" s="74"/>
      <c r="U136" s="71"/>
      <c r="V136" s="75"/>
      <c r="W136" s="76"/>
      <c r="X136" s="77"/>
      <c r="Y136" s="78">
        <f>SUM(C136:X136)</f>
        <v>49373.27</v>
      </c>
    </row>
    <row r="137" spans="1:25" x14ac:dyDescent="0.2">
      <c r="A137" s="79">
        <v>3221</v>
      </c>
      <c r="B137" s="79"/>
      <c r="C137" s="80"/>
      <c r="D137" s="81"/>
      <c r="E137" s="80"/>
      <c r="F137" s="81"/>
      <c r="G137" s="80"/>
      <c r="H137" s="81"/>
      <c r="I137" s="80"/>
      <c r="J137" s="81"/>
      <c r="K137" s="82"/>
      <c r="L137" s="83"/>
      <c r="M137" s="80">
        <v>40.130000000000003</v>
      </c>
      <c r="N137" s="83"/>
      <c r="O137" s="80"/>
      <c r="P137" s="83"/>
      <c r="Q137" s="80"/>
      <c r="R137" s="83"/>
      <c r="S137" s="80"/>
      <c r="T137" s="83"/>
      <c r="U137" s="80"/>
      <c r="V137" s="83"/>
      <c r="W137" s="84"/>
      <c r="X137" s="83"/>
      <c r="Y137" s="85">
        <f>SUM(C137:X137)</f>
        <v>40.130000000000003</v>
      </c>
    </row>
    <row r="138" spans="1:25" x14ac:dyDescent="0.2">
      <c r="A138" s="79">
        <v>3232</v>
      </c>
      <c r="B138" s="79"/>
      <c r="C138" s="80"/>
      <c r="D138" s="81"/>
      <c r="E138" s="80"/>
      <c r="F138" s="81"/>
      <c r="G138" s="80"/>
      <c r="H138" s="81"/>
      <c r="I138" s="80"/>
      <c r="J138" s="81"/>
      <c r="K138" s="82"/>
      <c r="L138" s="83"/>
      <c r="M138" s="80"/>
      <c r="N138" s="83">
        <v>115.17</v>
      </c>
      <c r="O138" s="80"/>
      <c r="P138" s="83"/>
      <c r="Q138" s="80"/>
      <c r="R138" s="83"/>
      <c r="S138" s="80"/>
      <c r="T138" s="83"/>
      <c r="U138" s="80"/>
      <c r="V138" s="83"/>
      <c r="W138" s="86"/>
      <c r="X138" s="83"/>
      <c r="Y138" s="87">
        <f t="shared" ref="Y138" si="27">SUM(C138:X138)</f>
        <v>115.17</v>
      </c>
    </row>
    <row r="139" spans="1:25" x14ac:dyDescent="0.2">
      <c r="A139" s="79">
        <v>3239</v>
      </c>
      <c r="B139" s="79"/>
      <c r="C139" s="80"/>
      <c r="D139" s="81"/>
      <c r="E139" s="80"/>
      <c r="F139" s="81"/>
      <c r="G139" s="80"/>
      <c r="H139" s="81"/>
      <c r="I139" s="80"/>
      <c r="J139" s="81"/>
      <c r="K139" s="82"/>
      <c r="L139" s="83"/>
      <c r="M139" s="80">
        <f>4759.3-739.36</f>
        <v>4019.94</v>
      </c>
      <c r="N139" s="83">
        <v>739.36</v>
      </c>
      <c r="O139" s="80"/>
      <c r="P139" s="83"/>
      <c r="Q139" s="80"/>
      <c r="R139" s="83"/>
      <c r="S139" s="80"/>
      <c r="T139" s="83"/>
      <c r="U139" s="80"/>
      <c r="V139" s="88"/>
      <c r="W139" s="84"/>
      <c r="X139" s="83"/>
      <c r="Y139" s="85">
        <f>SUM(C139:X139)</f>
        <v>4759.3</v>
      </c>
    </row>
    <row r="140" spans="1:25" x14ac:dyDescent="0.2">
      <c r="A140" s="79">
        <v>3293</v>
      </c>
      <c r="B140" s="79"/>
      <c r="C140" s="80"/>
      <c r="D140" s="81"/>
      <c r="E140" s="80"/>
      <c r="F140" s="81"/>
      <c r="G140" s="80"/>
      <c r="H140" s="81"/>
      <c r="I140" s="80"/>
      <c r="J140" s="81"/>
      <c r="K140" s="82"/>
      <c r="L140" s="83"/>
      <c r="M140" s="80">
        <f>2240.27-804.54</f>
        <v>1435.73</v>
      </c>
      <c r="N140" s="83">
        <v>804.54</v>
      </c>
      <c r="O140" s="80"/>
      <c r="P140" s="83"/>
      <c r="Q140" s="80"/>
      <c r="R140" s="83"/>
      <c r="S140" s="80"/>
      <c r="T140" s="83"/>
      <c r="U140" s="80"/>
      <c r="V140" s="88"/>
      <c r="W140" s="89"/>
      <c r="X140" s="83"/>
      <c r="Y140" s="87">
        <f>SUM(C140:X140)</f>
        <v>2240.27</v>
      </c>
    </row>
    <row r="141" spans="1:25" x14ac:dyDescent="0.2">
      <c r="A141" s="79">
        <v>3299</v>
      </c>
      <c r="B141" s="79"/>
      <c r="C141" s="80"/>
      <c r="D141" s="81"/>
      <c r="E141" s="80"/>
      <c r="F141" s="81"/>
      <c r="G141" s="80"/>
      <c r="H141" s="81"/>
      <c r="I141" s="80"/>
      <c r="J141" s="81"/>
      <c r="K141" s="82"/>
      <c r="L141" s="83"/>
      <c r="M141" s="80">
        <f>81700.57-33502.17-39540.31</f>
        <v>8658.0900000000111</v>
      </c>
      <c r="N141" s="83">
        <f>33502.17+39540.31</f>
        <v>73042.48</v>
      </c>
      <c r="O141" s="80"/>
      <c r="P141" s="83"/>
      <c r="Q141" s="80"/>
      <c r="R141" s="83"/>
      <c r="S141" s="80"/>
      <c r="T141" s="83"/>
      <c r="U141" s="80"/>
      <c r="V141" s="88"/>
      <c r="W141" s="80"/>
      <c r="X141" s="81"/>
      <c r="Y141" s="85">
        <f t="shared" ref="Y141:Y142" si="28">SUM(C141:X141)</f>
        <v>81700.570000000007</v>
      </c>
    </row>
    <row r="142" spans="1:25" ht="13.5" thickBot="1" x14ac:dyDescent="0.25">
      <c r="A142" s="49"/>
      <c r="B142" s="92"/>
      <c r="C142" s="93"/>
      <c r="D142" s="94"/>
      <c r="E142" s="93"/>
      <c r="F142" s="94"/>
      <c r="G142" s="93"/>
      <c r="H142" s="94"/>
      <c r="I142" s="93"/>
      <c r="J142" s="94"/>
      <c r="K142" s="95"/>
      <c r="L142" s="96"/>
      <c r="M142" s="93"/>
      <c r="N142" s="96"/>
      <c r="O142" s="93"/>
      <c r="P142" s="96"/>
      <c r="Q142" s="93"/>
      <c r="R142" s="96"/>
      <c r="S142" s="93"/>
      <c r="T142" s="96"/>
      <c r="U142" s="93"/>
      <c r="V142" s="96"/>
      <c r="W142" s="97"/>
      <c r="X142" s="96"/>
      <c r="Y142" s="98">
        <f t="shared" si="28"/>
        <v>0</v>
      </c>
    </row>
    <row r="143" spans="1:25" ht="16.5" thickBot="1" x14ac:dyDescent="0.3">
      <c r="A143" s="99" t="s">
        <v>65</v>
      </c>
      <c r="B143" s="104"/>
      <c r="C143" s="100">
        <f>SUM(C136:C142)</f>
        <v>0</v>
      </c>
      <c r="D143" s="57">
        <f t="shared" ref="D143:Y143" si="29">SUM(D136:D142)</f>
        <v>0</v>
      </c>
      <c r="E143" s="100">
        <f t="shared" si="29"/>
        <v>0</v>
      </c>
      <c r="F143" s="57">
        <f t="shared" si="29"/>
        <v>0</v>
      </c>
      <c r="G143" s="100">
        <f t="shared" si="29"/>
        <v>0</v>
      </c>
      <c r="H143" s="57">
        <f t="shared" si="29"/>
        <v>0</v>
      </c>
      <c r="I143" s="100">
        <f t="shared" si="29"/>
        <v>0</v>
      </c>
      <c r="J143" s="57">
        <f t="shared" si="29"/>
        <v>0</v>
      </c>
      <c r="K143" s="101">
        <f t="shared" si="29"/>
        <v>0</v>
      </c>
      <c r="L143" s="101">
        <f t="shared" si="29"/>
        <v>0</v>
      </c>
      <c r="M143" s="101">
        <f t="shared" si="29"/>
        <v>30798.010000000006</v>
      </c>
      <c r="N143" s="101">
        <f t="shared" si="29"/>
        <v>107430.7</v>
      </c>
      <c r="O143" s="101">
        <f t="shared" si="29"/>
        <v>0</v>
      </c>
      <c r="P143" s="101">
        <f t="shared" si="29"/>
        <v>0</v>
      </c>
      <c r="Q143" s="101">
        <f t="shared" si="29"/>
        <v>0</v>
      </c>
      <c r="R143" s="101">
        <f t="shared" si="29"/>
        <v>0</v>
      </c>
      <c r="S143" s="101">
        <f t="shared" si="29"/>
        <v>0</v>
      </c>
      <c r="T143" s="101">
        <f t="shared" si="29"/>
        <v>0</v>
      </c>
      <c r="U143" s="101">
        <f t="shared" si="29"/>
        <v>0</v>
      </c>
      <c r="V143" s="101">
        <f t="shared" si="29"/>
        <v>0</v>
      </c>
      <c r="W143" s="101">
        <f t="shared" si="29"/>
        <v>0</v>
      </c>
      <c r="X143" s="56">
        <f t="shared" si="29"/>
        <v>0</v>
      </c>
      <c r="Y143" s="102">
        <f t="shared" si="29"/>
        <v>138228.71</v>
      </c>
    </row>
    <row r="148" spans="1:25" ht="18.75" x14ac:dyDescent="0.3">
      <c r="A148" s="133" t="s">
        <v>30</v>
      </c>
      <c r="B148" s="133"/>
      <c r="C148" s="133"/>
      <c r="D148" s="133"/>
      <c r="E148" s="133"/>
      <c r="F148" s="133"/>
      <c r="G148" s="29"/>
      <c r="H148" s="13"/>
      <c r="I148" s="13"/>
    </row>
    <row r="149" spans="1:25" ht="13.5" thickBot="1" x14ac:dyDescent="0.25">
      <c r="A149" s="31"/>
      <c r="B149" s="31"/>
      <c r="C149" s="31"/>
      <c r="D149" s="31"/>
      <c r="E149" s="31"/>
      <c r="F149" s="31"/>
      <c r="G149" s="31"/>
      <c r="H149" s="31"/>
      <c r="I149" s="31"/>
    </row>
    <row r="150" spans="1:25" ht="16.5" thickBot="1" x14ac:dyDescent="0.3">
      <c r="A150" s="5" t="s">
        <v>0</v>
      </c>
      <c r="B150" s="170" t="s">
        <v>106</v>
      </c>
      <c r="C150" s="171"/>
      <c r="D150" s="171"/>
      <c r="E150" s="172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</row>
    <row r="151" spans="1:25" ht="16.5" thickBot="1" x14ac:dyDescent="0.3">
      <c r="A151" s="105" t="s">
        <v>45</v>
      </c>
      <c r="B151" s="173" t="s">
        <v>116</v>
      </c>
      <c r="C151" s="174"/>
      <c r="D151" s="174"/>
      <c r="E151" s="175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</row>
    <row r="152" spans="1:25" ht="13.5" thickBot="1" x14ac:dyDescent="0.25">
      <c r="A152" s="106" t="s">
        <v>46</v>
      </c>
      <c r="B152" s="157"/>
      <c r="C152" s="158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</row>
    <row r="153" spans="1:25" ht="26.25" thickBot="1" x14ac:dyDescent="0.25">
      <c r="A153" s="106" t="s">
        <v>98</v>
      </c>
      <c r="B153" s="32"/>
      <c r="C153" s="33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</row>
    <row r="154" spans="1:25" ht="13.5" thickBot="1" x14ac:dyDescent="0.25">
      <c r="A154" s="106" t="s">
        <v>47</v>
      </c>
      <c r="B154" s="155"/>
      <c r="C154" s="156"/>
      <c r="D154" s="31"/>
      <c r="E154" s="31"/>
      <c r="F154" s="31"/>
      <c r="G154" s="31"/>
      <c r="H154" s="34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</row>
    <row r="155" spans="1:25" ht="26.25" thickBot="1" x14ac:dyDescent="0.25">
      <c r="A155" s="107" t="s">
        <v>48</v>
      </c>
      <c r="B155" s="155"/>
      <c r="C155" s="156"/>
      <c r="D155" s="31"/>
    </row>
    <row r="156" spans="1:25" ht="39" thickBot="1" x14ac:dyDescent="0.25">
      <c r="A156" s="108" t="s">
        <v>49</v>
      </c>
      <c r="B156" s="157"/>
      <c r="C156" s="158"/>
      <c r="D156" s="31"/>
    </row>
    <row r="157" spans="1:25" ht="39" thickBot="1" x14ac:dyDescent="0.25">
      <c r="A157" s="108" t="s">
        <v>50</v>
      </c>
      <c r="B157" s="157"/>
      <c r="C157" s="158"/>
      <c r="D157" s="31"/>
      <c r="K157" s="35"/>
    </row>
    <row r="158" spans="1:25" ht="19.5" thickBot="1" x14ac:dyDescent="0.35">
      <c r="A158" s="159" t="s">
        <v>51</v>
      </c>
      <c r="B158" s="160"/>
      <c r="C158" s="160"/>
      <c r="D158" s="160"/>
      <c r="E158" s="160"/>
      <c r="F158" s="160"/>
      <c r="G158" s="160"/>
      <c r="H158" s="160"/>
      <c r="I158" s="160"/>
      <c r="J158" s="160"/>
      <c r="K158" s="160"/>
      <c r="L158" s="160"/>
      <c r="M158" s="36"/>
      <c r="N158" s="36"/>
      <c r="O158" s="36"/>
      <c r="P158" s="37"/>
      <c r="Q158" s="37"/>
      <c r="R158" s="37"/>
      <c r="S158" s="37"/>
      <c r="T158" s="37"/>
      <c r="U158" s="37"/>
      <c r="V158" s="37"/>
      <c r="W158" s="37"/>
      <c r="X158" s="37"/>
      <c r="Y158" s="37"/>
    </row>
    <row r="159" spans="1:25" ht="13.5" thickBot="1" x14ac:dyDescent="0.25">
      <c r="A159" s="161" t="s">
        <v>52</v>
      </c>
      <c r="B159" s="163" t="s">
        <v>53</v>
      </c>
      <c r="C159" s="164"/>
      <c r="D159" s="165"/>
      <c r="E159" s="161" t="s">
        <v>54</v>
      </c>
      <c r="F159" s="166"/>
      <c r="G159" s="166"/>
      <c r="H159" s="166"/>
      <c r="I159" s="166"/>
      <c r="J159" s="166"/>
      <c r="K159" s="167"/>
      <c r="L159" s="168" t="s">
        <v>26</v>
      </c>
      <c r="M159" s="38"/>
      <c r="N159" s="38"/>
      <c r="O159" s="39"/>
    </row>
    <row r="160" spans="1:25" ht="64.5" thickBot="1" x14ac:dyDescent="0.25">
      <c r="A160" s="162"/>
      <c r="B160" s="40" t="s">
        <v>55</v>
      </c>
      <c r="C160" s="40" t="s">
        <v>56</v>
      </c>
      <c r="D160" s="41" t="s">
        <v>57</v>
      </c>
      <c r="E160" s="40" t="s">
        <v>58</v>
      </c>
      <c r="F160" s="40" t="s">
        <v>59</v>
      </c>
      <c r="G160" s="40" t="s">
        <v>60</v>
      </c>
      <c r="H160" s="40" t="s">
        <v>61</v>
      </c>
      <c r="I160" s="40" t="s">
        <v>62</v>
      </c>
      <c r="J160" s="42" t="s">
        <v>63</v>
      </c>
      <c r="K160" s="40" t="s">
        <v>64</v>
      </c>
      <c r="L160" s="169"/>
      <c r="M160" s="38"/>
      <c r="N160" s="38"/>
    </row>
    <row r="161" spans="1:25" x14ac:dyDescent="0.2">
      <c r="A161" s="43">
        <v>6711</v>
      </c>
      <c r="B161" s="44">
        <v>995.41</v>
      </c>
      <c r="C161" s="45"/>
      <c r="D161" s="46"/>
      <c r="E161" s="44"/>
      <c r="F161" s="44"/>
      <c r="G161" s="47"/>
      <c r="H161" s="44"/>
      <c r="I161" s="44"/>
      <c r="J161" s="48"/>
      <c r="K161" s="44"/>
      <c r="L161" s="44">
        <f>SUM(B161:K161)</f>
        <v>995.41</v>
      </c>
    </row>
    <row r="162" spans="1:25" ht="13.5" thickBot="1" x14ac:dyDescent="0.25">
      <c r="A162" s="49"/>
      <c r="B162" s="50"/>
      <c r="C162" s="50"/>
      <c r="D162" s="51"/>
      <c r="E162" s="52"/>
      <c r="F162" s="52"/>
      <c r="G162" s="52"/>
      <c r="H162" s="52"/>
      <c r="I162" s="52"/>
      <c r="J162" s="53"/>
      <c r="K162" s="50"/>
      <c r="L162" s="46">
        <f>SUM(B162:K162)</f>
        <v>0</v>
      </c>
    </row>
    <row r="163" spans="1:25" ht="13.5" thickBot="1" x14ac:dyDescent="0.25">
      <c r="A163" s="54" t="s">
        <v>65</v>
      </c>
      <c r="B163" s="55">
        <f>SUM(B161:B162)</f>
        <v>995.41</v>
      </c>
      <c r="C163" s="56">
        <f>SUM(C161:C162)</f>
        <v>0</v>
      </c>
      <c r="D163" s="57">
        <f t="shared" ref="D163:J163" si="30">SUM(D161:D162)</f>
        <v>0</v>
      </c>
      <c r="E163" s="55">
        <f t="shared" si="30"/>
        <v>0</v>
      </c>
      <c r="F163" s="56">
        <f t="shared" si="30"/>
        <v>0</v>
      </c>
      <c r="G163" s="56">
        <f t="shared" si="30"/>
        <v>0</v>
      </c>
      <c r="H163" s="56">
        <f t="shared" si="30"/>
        <v>0</v>
      </c>
      <c r="I163" s="56">
        <f t="shared" si="30"/>
        <v>0</v>
      </c>
      <c r="J163" s="57">
        <f t="shared" si="30"/>
        <v>0</v>
      </c>
      <c r="K163" s="58">
        <f>SUM(B163:J163)</f>
        <v>995.41</v>
      </c>
      <c r="L163" s="59">
        <f>SUM(C163:K163)</f>
        <v>995.41</v>
      </c>
    </row>
    <row r="164" spans="1:25" ht="19.5" thickBot="1" x14ac:dyDescent="0.35">
      <c r="A164" s="137" t="s">
        <v>66</v>
      </c>
      <c r="B164" s="138"/>
      <c r="C164" s="138"/>
      <c r="D164" s="138"/>
      <c r="E164" s="138"/>
      <c r="F164" s="138"/>
      <c r="G164" s="138"/>
      <c r="H164" s="138"/>
      <c r="I164" s="138"/>
      <c r="J164" s="138"/>
      <c r="K164" s="138"/>
      <c r="L164" s="138"/>
      <c r="M164" s="138"/>
      <c r="N164" s="138"/>
      <c r="O164" s="138"/>
      <c r="P164" s="138"/>
      <c r="Q164" s="138"/>
      <c r="R164" s="138"/>
      <c r="S164" s="138"/>
      <c r="T164" s="138"/>
      <c r="U164" s="138"/>
      <c r="V164" s="138"/>
      <c r="W164" s="138"/>
      <c r="X164" s="138"/>
      <c r="Y164" s="139"/>
    </row>
    <row r="165" spans="1:25" ht="19.5" thickBot="1" x14ac:dyDescent="0.35">
      <c r="A165" s="140" t="s">
        <v>67</v>
      </c>
      <c r="B165" s="143" t="s">
        <v>68</v>
      </c>
      <c r="C165" s="144" t="s">
        <v>53</v>
      </c>
      <c r="D165" s="145"/>
      <c r="E165" s="145"/>
      <c r="F165" s="145"/>
      <c r="G165" s="145"/>
      <c r="H165" s="146"/>
      <c r="I165" s="147" t="s">
        <v>54</v>
      </c>
      <c r="J165" s="148"/>
      <c r="K165" s="148"/>
      <c r="L165" s="148"/>
      <c r="M165" s="148"/>
      <c r="N165" s="148"/>
      <c r="O165" s="148"/>
      <c r="P165" s="148"/>
      <c r="Q165" s="148"/>
      <c r="R165" s="148"/>
      <c r="S165" s="148"/>
      <c r="T165" s="148"/>
      <c r="U165" s="148"/>
      <c r="V165" s="148"/>
      <c r="W165" s="148"/>
      <c r="X165" s="148"/>
      <c r="Y165" s="149"/>
    </row>
    <row r="166" spans="1:25" ht="13.5" thickBot="1" x14ac:dyDescent="0.25">
      <c r="A166" s="141"/>
      <c r="B166" s="141"/>
      <c r="C166" s="150" t="s">
        <v>69</v>
      </c>
      <c r="D166" s="151"/>
      <c r="E166" s="152" t="s">
        <v>70</v>
      </c>
      <c r="F166" s="153"/>
      <c r="G166" s="152" t="s">
        <v>71</v>
      </c>
      <c r="H166" s="153"/>
      <c r="I166" s="152" t="s">
        <v>72</v>
      </c>
      <c r="J166" s="153"/>
      <c r="K166" s="154" t="s">
        <v>73</v>
      </c>
      <c r="L166" s="153"/>
      <c r="M166" s="152" t="s">
        <v>71</v>
      </c>
      <c r="N166" s="153"/>
      <c r="O166" s="152" t="s">
        <v>74</v>
      </c>
      <c r="P166" s="153"/>
      <c r="Q166" s="152" t="s">
        <v>75</v>
      </c>
      <c r="R166" s="153"/>
      <c r="S166" s="152" t="s">
        <v>76</v>
      </c>
      <c r="T166" s="153"/>
      <c r="U166" s="152" t="s">
        <v>77</v>
      </c>
      <c r="V166" s="153"/>
      <c r="W166" s="154" t="s">
        <v>64</v>
      </c>
      <c r="X166" s="153"/>
      <c r="Y166" s="135" t="s">
        <v>43</v>
      </c>
    </row>
    <row r="167" spans="1:25" ht="36.75" thickBot="1" x14ac:dyDescent="0.25">
      <c r="A167" s="142"/>
      <c r="B167" s="142"/>
      <c r="C167" s="61" t="s">
        <v>78</v>
      </c>
      <c r="D167" s="61" t="s">
        <v>79</v>
      </c>
      <c r="E167" s="62" t="s">
        <v>80</v>
      </c>
      <c r="F167" s="62" t="s">
        <v>81</v>
      </c>
      <c r="G167" s="63" t="s">
        <v>82</v>
      </c>
      <c r="H167" s="63" t="s">
        <v>83</v>
      </c>
      <c r="I167" s="62" t="s">
        <v>84</v>
      </c>
      <c r="J167" s="62" t="s">
        <v>85</v>
      </c>
      <c r="K167" s="64" t="s">
        <v>86</v>
      </c>
      <c r="L167" s="65" t="s">
        <v>87</v>
      </c>
      <c r="M167" s="63" t="s">
        <v>82</v>
      </c>
      <c r="N167" s="63" t="s">
        <v>83</v>
      </c>
      <c r="O167" s="63" t="s">
        <v>88</v>
      </c>
      <c r="P167" s="63" t="s">
        <v>89</v>
      </c>
      <c r="Q167" s="63" t="s">
        <v>90</v>
      </c>
      <c r="R167" s="63" t="s">
        <v>91</v>
      </c>
      <c r="S167" s="63" t="s">
        <v>92</v>
      </c>
      <c r="T167" s="63" t="s">
        <v>93</v>
      </c>
      <c r="U167" s="63" t="s">
        <v>94</v>
      </c>
      <c r="V167" s="66" t="s">
        <v>95</v>
      </c>
      <c r="W167" s="67" t="s">
        <v>96</v>
      </c>
      <c r="X167" s="68" t="s">
        <v>97</v>
      </c>
      <c r="Y167" s="136"/>
    </row>
    <row r="168" spans="1:25" x14ac:dyDescent="0.2">
      <c r="A168" s="69">
        <v>3111</v>
      </c>
      <c r="B168" s="70"/>
      <c r="C168" s="71">
        <v>968.34</v>
      </c>
      <c r="D168" s="72"/>
      <c r="E168" s="71"/>
      <c r="F168" s="72"/>
      <c r="G168" s="71"/>
      <c r="H168" s="72"/>
      <c r="I168" s="71"/>
      <c r="J168" s="72"/>
      <c r="K168" s="73"/>
      <c r="L168" s="74"/>
      <c r="M168" s="71"/>
      <c r="N168" s="74"/>
      <c r="O168" s="71"/>
      <c r="P168" s="74"/>
      <c r="Q168" s="71"/>
      <c r="R168" s="74"/>
      <c r="S168" s="71"/>
      <c r="T168" s="74"/>
      <c r="U168" s="71"/>
      <c r="V168" s="75"/>
      <c r="W168" s="76"/>
      <c r="X168" s="77"/>
      <c r="Y168" s="78">
        <f>SUM(C168:X168)</f>
        <v>968.34</v>
      </c>
    </row>
    <row r="169" spans="1:25" x14ac:dyDescent="0.2">
      <c r="A169" s="79">
        <v>3132</v>
      </c>
      <c r="B169" s="79"/>
      <c r="C169" s="80">
        <v>159.79</v>
      </c>
      <c r="D169" s="81"/>
      <c r="E169" s="80"/>
      <c r="F169" s="81"/>
      <c r="G169" s="80"/>
      <c r="H169" s="81"/>
      <c r="I169" s="80"/>
      <c r="J169" s="81"/>
      <c r="K169" s="82"/>
      <c r="L169" s="83"/>
      <c r="M169" s="80"/>
      <c r="N169" s="83"/>
      <c r="O169" s="80"/>
      <c r="P169" s="83"/>
      <c r="Q169" s="80"/>
      <c r="R169" s="83"/>
      <c r="S169" s="80"/>
      <c r="T169" s="83"/>
      <c r="U169" s="80"/>
      <c r="V169" s="83"/>
      <c r="W169" s="84"/>
      <c r="X169" s="83"/>
      <c r="Y169" s="85">
        <f>SUM(C169:X169)</f>
        <v>159.79</v>
      </c>
    </row>
    <row r="170" spans="1:25" x14ac:dyDescent="0.2">
      <c r="A170" s="79"/>
      <c r="B170" s="79"/>
      <c r="C170" s="80"/>
      <c r="D170" s="81"/>
      <c r="E170" s="80"/>
      <c r="F170" s="81"/>
      <c r="G170" s="80"/>
      <c r="H170" s="81"/>
      <c r="I170" s="80"/>
      <c r="J170" s="81"/>
      <c r="K170" s="82"/>
      <c r="L170" s="83"/>
      <c r="M170" s="80"/>
      <c r="N170" s="83"/>
      <c r="O170" s="80"/>
      <c r="P170" s="83"/>
      <c r="Q170" s="80"/>
      <c r="R170" s="83"/>
      <c r="S170" s="80"/>
      <c r="T170" s="83"/>
      <c r="U170" s="80"/>
      <c r="V170" s="83"/>
      <c r="W170" s="86"/>
      <c r="X170" s="83"/>
      <c r="Y170" s="87">
        <f t="shared" ref="Y170" si="31">SUM(C170:X170)</f>
        <v>0</v>
      </c>
    </row>
    <row r="171" spans="1:25" x14ac:dyDescent="0.2">
      <c r="A171" s="79"/>
      <c r="B171" s="79"/>
      <c r="C171" s="80"/>
      <c r="D171" s="81"/>
      <c r="E171" s="80"/>
      <c r="F171" s="81"/>
      <c r="G171" s="80"/>
      <c r="H171" s="81"/>
      <c r="I171" s="80"/>
      <c r="J171" s="81"/>
      <c r="K171" s="82"/>
      <c r="L171" s="83"/>
      <c r="M171" s="80"/>
      <c r="N171" s="83"/>
      <c r="O171" s="80"/>
      <c r="P171" s="83"/>
      <c r="Q171" s="80"/>
      <c r="R171" s="83"/>
      <c r="S171" s="80"/>
      <c r="T171" s="83"/>
      <c r="U171" s="80"/>
      <c r="V171" s="88"/>
      <c r="W171" s="84"/>
      <c r="X171" s="83"/>
      <c r="Y171" s="85">
        <f>SUM(C171:X171)</f>
        <v>0</v>
      </c>
    </row>
    <row r="172" spans="1:25" x14ac:dyDescent="0.2">
      <c r="A172" s="79"/>
      <c r="B172" s="79"/>
      <c r="C172" s="80"/>
      <c r="D172" s="81"/>
      <c r="E172" s="80"/>
      <c r="F172" s="81"/>
      <c r="G172" s="80"/>
      <c r="H172" s="81"/>
      <c r="I172" s="80"/>
      <c r="J172" s="81"/>
      <c r="K172" s="82"/>
      <c r="L172" s="83"/>
      <c r="M172" s="80"/>
      <c r="N172" s="83"/>
      <c r="O172" s="80"/>
      <c r="P172" s="83"/>
      <c r="Q172" s="80"/>
      <c r="R172" s="83"/>
      <c r="S172" s="80"/>
      <c r="T172" s="83"/>
      <c r="U172" s="80"/>
      <c r="V172" s="88"/>
      <c r="W172" s="89"/>
      <c r="X172" s="83"/>
      <c r="Y172" s="87">
        <f>SUM(C172:X172)</f>
        <v>0</v>
      </c>
    </row>
    <row r="173" spans="1:25" x14ac:dyDescent="0.2">
      <c r="A173" s="79"/>
      <c r="B173" s="79"/>
      <c r="C173" s="80"/>
      <c r="D173" s="81"/>
      <c r="E173" s="80"/>
      <c r="F173" s="81"/>
      <c r="G173" s="80"/>
      <c r="H173" s="81"/>
      <c r="I173" s="80"/>
      <c r="J173" s="81"/>
      <c r="K173" s="82"/>
      <c r="L173" s="83"/>
      <c r="M173" s="80"/>
      <c r="N173" s="83"/>
      <c r="O173" s="80"/>
      <c r="P173" s="83"/>
      <c r="Q173" s="80"/>
      <c r="R173" s="83"/>
      <c r="S173" s="80"/>
      <c r="T173" s="83"/>
      <c r="U173" s="80"/>
      <c r="V173" s="88"/>
      <c r="W173" s="80"/>
      <c r="X173" s="81"/>
      <c r="Y173" s="85">
        <f t="shared" ref="Y173:Y174" si="32">SUM(C173:X173)</f>
        <v>0</v>
      </c>
    </row>
    <row r="174" spans="1:25" ht="13.5" thickBot="1" x14ac:dyDescent="0.25">
      <c r="A174" s="49"/>
      <c r="B174" s="92"/>
      <c r="C174" s="93"/>
      <c r="D174" s="94"/>
      <c r="E174" s="93"/>
      <c r="F174" s="94"/>
      <c r="G174" s="93"/>
      <c r="H174" s="94"/>
      <c r="I174" s="93"/>
      <c r="J174" s="94"/>
      <c r="K174" s="95"/>
      <c r="L174" s="96"/>
      <c r="M174" s="93"/>
      <c r="N174" s="96"/>
      <c r="O174" s="93"/>
      <c r="P174" s="96"/>
      <c r="Q174" s="93"/>
      <c r="R174" s="96"/>
      <c r="S174" s="93"/>
      <c r="T174" s="96"/>
      <c r="U174" s="93"/>
      <c r="V174" s="96"/>
      <c r="W174" s="97"/>
      <c r="X174" s="96"/>
      <c r="Y174" s="98">
        <f t="shared" si="32"/>
        <v>0</v>
      </c>
    </row>
    <row r="175" spans="1:25" ht="16.5" thickBot="1" x14ac:dyDescent="0.3">
      <c r="A175" s="99" t="s">
        <v>65</v>
      </c>
      <c r="B175" s="104"/>
      <c r="C175" s="100">
        <f>SUM(C168:C174)</f>
        <v>1128.1300000000001</v>
      </c>
      <c r="D175" s="57">
        <f t="shared" ref="D175:Y175" si="33">SUM(D168:D174)</f>
        <v>0</v>
      </c>
      <c r="E175" s="100">
        <f t="shared" si="33"/>
        <v>0</v>
      </c>
      <c r="F175" s="57">
        <f t="shared" si="33"/>
        <v>0</v>
      </c>
      <c r="G175" s="100">
        <f t="shared" si="33"/>
        <v>0</v>
      </c>
      <c r="H175" s="57">
        <f t="shared" si="33"/>
        <v>0</v>
      </c>
      <c r="I175" s="100">
        <f t="shared" si="33"/>
        <v>0</v>
      </c>
      <c r="J175" s="57">
        <f t="shared" si="33"/>
        <v>0</v>
      </c>
      <c r="K175" s="101">
        <f t="shared" si="33"/>
        <v>0</v>
      </c>
      <c r="L175" s="101">
        <f t="shared" si="33"/>
        <v>0</v>
      </c>
      <c r="M175" s="101">
        <f t="shared" si="33"/>
        <v>0</v>
      </c>
      <c r="N175" s="101">
        <f t="shared" si="33"/>
        <v>0</v>
      </c>
      <c r="O175" s="101">
        <f t="shared" si="33"/>
        <v>0</v>
      </c>
      <c r="P175" s="101">
        <f t="shared" si="33"/>
        <v>0</v>
      </c>
      <c r="Q175" s="101">
        <f t="shared" si="33"/>
        <v>0</v>
      </c>
      <c r="R175" s="101">
        <f t="shared" si="33"/>
        <v>0</v>
      </c>
      <c r="S175" s="101">
        <f t="shared" si="33"/>
        <v>0</v>
      </c>
      <c r="T175" s="101">
        <f t="shared" si="33"/>
        <v>0</v>
      </c>
      <c r="U175" s="101">
        <f t="shared" si="33"/>
        <v>0</v>
      </c>
      <c r="V175" s="101">
        <f t="shared" si="33"/>
        <v>0</v>
      </c>
      <c r="W175" s="101">
        <f t="shared" si="33"/>
        <v>0</v>
      </c>
      <c r="X175" s="56">
        <f t="shared" si="33"/>
        <v>0</v>
      </c>
      <c r="Y175" s="102">
        <f t="shared" si="33"/>
        <v>1128.1300000000001</v>
      </c>
    </row>
    <row r="180" spans="1:25" ht="18.75" x14ac:dyDescent="0.3">
      <c r="A180" s="133" t="s">
        <v>30</v>
      </c>
      <c r="B180" s="133"/>
      <c r="C180" s="133"/>
      <c r="D180" s="133"/>
      <c r="E180" s="133"/>
      <c r="F180" s="133"/>
      <c r="G180" s="29"/>
      <c r="H180" s="13"/>
      <c r="I180" s="13"/>
    </row>
    <row r="181" spans="1:25" ht="13.5" thickBot="1" x14ac:dyDescent="0.25">
      <c r="A181" s="31"/>
      <c r="B181" s="31"/>
      <c r="C181" s="31"/>
      <c r="D181" s="31"/>
      <c r="E181" s="31"/>
      <c r="F181" s="31"/>
      <c r="G181" s="31"/>
      <c r="H181" s="31"/>
      <c r="I181" s="31"/>
    </row>
    <row r="182" spans="1:25" ht="16.5" thickBot="1" x14ac:dyDescent="0.3">
      <c r="A182" s="5" t="s">
        <v>0</v>
      </c>
      <c r="B182" s="170" t="s">
        <v>106</v>
      </c>
      <c r="C182" s="171"/>
      <c r="D182" s="171"/>
      <c r="E182" s="172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</row>
    <row r="183" spans="1:25" ht="16.5" thickBot="1" x14ac:dyDescent="0.3">
      <c r="A183" s="105" t="s">
        <v>45</v>
      </c>
      <c r="B183" s="173" t="s">
        <v>117</v>
      </c>
      <c r="C183" s="174"/>
      <c r="D183" s="174"/>
      <c r="E183" s="175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</row>
    <row r="184" spans="1:25" ht="13.5" thickBot="1" x14ac:dyDescent="0.25">
      <c r="A184" s="106" t="s">
        <v>46</v>
      </c>
      <c r="B184" s="157"/>
      <c r="C184" s="158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</row>
    <row r="185" spans="1:25" ht="26.25" thickBot="1" x14ac:dyDescent="0.25">
      <c r="A185" s="106" t="s">
        <v>98</v>
      </c>
      <c r="B185" s="32"/>
      <c r="C185" s="33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</row>
    <row r="186" spans="1:25" ht="13.5" thickBot="1" x14ac:dyDescent="0.25">
      <c r="A186" s="106" t="s">
        <v>47</v>
      </c>
      <c r="B186" s="155"/>
      <c r="C186" s="156"/>
      <c r="D186" s="31"/>
      <c r="E186" s="31"/>
      <c r="F186" s="31"/>
      <c r="G186" s="31"/>
      <c r="H186" s="34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</row>
    <row r="187" spans="1:25" ht="26.25" thickBot="1" x14ac:dyDescent="0.25">
      <c r="A187" s="107" t="s">
        <v>48</v>
      </c>
      <c r="B187" s="155"/>
      <c r="C187" s="156"/>
      <c r="D187" s="31"/>
    </row>
    <row r="188" spans="1:25" ht="39" thickBot="1" x14ac:dyDescent="0.25">
      <c r="A188" s="108" t="s">
        <v>49</v>
      </c>
      <c r="B188" s="157"/>
      <c r="C188" s="158"/>
      <c r="D188" s="31"/>
    </row>
    <row r="189" spans="1:25" ht="39" thickBot="1" x14ac:dyDescent="0.25">
      <c r="A189" s="108" t="s">
        <v>50</v>
      </c>
      <c r="B189" s="157"/>
      <c r="C189" s="158"/>
      <c r="D189" s="31"/>
      <c r="K189" s="35"/>
    </row>
    <row r="190" spans="1:25" ht="19.5" thickBot="1" x14ac:dyDescent="0.35">
      <c r="A190" s="159" t="s">
        <v>51</v>
      </c>
      <c r="B190" s="160"/>
      <c r="C190" s="160"/>
      <c r="D190" s="160"/>
      <c r="E190" s="160"/>
      <c r="F190" s="160"/>
      <c r="G190" s="160"/>
      <c r="H190" s="160"/>
      <c r="I190" s="160"/>
      <c r="J190" s="160"/>
      <c r="K190" s="160"/>
      <c r="L190" s="160"/>
      <c r="M190" s="36"/>
      <c r="N190" s="36"/>
      <c r="O190" s="36"/>
      <c r="P190" s="37"/>
      <c r="Q190" s="37"/>
      <c r="R190" s="37"/>
      <c r="S190" s="37"/>
      <c r="T190" s="37"/>
      <c r="U190" s="37"/>
      <c r="V190" s="37"/>
      <c r="W190" s="37"/>
      <c r="X190" s="37"/>
      <c r="Y190" s="37"/>
    </row>
    <row r="191" spans="1:25" ht="13.5" thickBot="1" x14ac:dyDescent="0.25">
      <c r="A191" s="161" t="s">
        <v>52</v>
      </c>
      <c r="B191" s="163" t="s">
        <v>53</v>
      </c>
      <c r="C191" s="164"/>
      <c r="D191" s="165"/>
      <c r="E191" s="161" t="s">
        <v>54</v>
      </c>
      <c r="F191" s="166"/>
      <c r="G191" s="166"/>
      <c r="H191" s="166"/>
      <c r="I191" s="166"/>
      <c r="J191" s="166"/>
      <c r="K191" s="167"/>
      <c r="L191" s="168" t="s">
        <v>26</v>
      </c>
      <c r="M191" s="38"/>
      <c r="N191" s="38"/>
      <c r="O191" s="39"/>
    </row>
    <row r="192" spans="1:25" ht="64.5" thickBot="1" x14ac:dyDescent="0.25">
      <c r="A192" s="162"/>
      <c r="B192" s="40" t="s">
        <v>55</v>
      </c>
      <c r="C192" s="40" t="s">
        <v>56</v>
      </c>
      <c r="D192" s="41" t="s">
        <v>57</v>
      </c>
      <c r="E192" s="40" t="s">
        <v>58</v>
      </c>
      <c r="F192" s="40" t="s">
        <v>59</v>
      </c>
      <c r="G192" s="40" t="s">
        <v>60</v>
      </c>
      <c r="H192" s="40" t="s">
        <v>61</v>
      </c>
      <c r="I192" s="40" t="s">
        <v>62</v>
      </c>
      <c r="J192" s="42" t="s">
        <v>63</v>
      </c>
      <c r="K192" s="40" t="s">
        <v>64</v>
      </c>
      <c r="L192" s="169"/>
      <c r="M192" s="38"/>
      <c r="N192" s="38"/>
    </row>
    <row r="193" spans="1:25" ht="13.5" thickBot="1" x14ac:dyDescent="0.25">
      <c r="A193" s="43">
        <v>6711</v>
      </c>
      <c r="B193" s="44">
        <v>31266.07</v>
      </c>
      <c r="C193" s="45"/>
      <c r="D193" s="46"/>
      <c r="E193" s="44"/>
      <c r="F193" s="44"/>
      <c r="G193" s="47"/>
      <c r="H193" s="44"/>
      <c r="I193" s="44"/>
      <c r="J193" s="48"/>
      <c r="K193" s="44"/>
      <c r="L193" s="44">
        <f>SUM(B193:K193)</f>
        <v>31266.07</v>
      </c>
    </row>
    <row r="194" spans="1:25" x14ac:dyDescent="0.2">
      <c r="A194" s="43">
        <v>6391</v>
      </c>
      <c r="B194" s="47"/>
      <c r="C194" s="47"/>
      <c r="D194" s="46">
        <v>5972.3</v>
      </c>
      <c r="E194" s="47"/>
      <c r="F194" s="47"/>
      <c r="G194" s="47"/>
      <c r="H194" s="47"/>
      <c r="I194" s="47"/>
      <c r="J194" s="46"/>
      <c r="K194" s="47"/>
      <c r="L194" s="44">
        <f>SUM(B194:K194)</f>
        <v>5972.3</v>
      </c>
    </row>
    <row r="195" spans="1:25" ht="13.5" thickBot="1" x14ac:dyDescent="0.25">
      <c r="A195" s="49">
        <v>6393</v>
      </c>
      <c r="B195" s="50"/>
      <c r="C195" s="50"/>
      <c r="D195" s="51">
        <v>33843</v>
      </c>
      <c r="E195" s="52"/>
      <c r="F195" s="52"/>
      <c r="G195" s="52"/>
      <c r="H195" s="52"/>
      <c r="I195" s="52"/>
      <c r="J195" s="53"/>
      <c r="K195" s="50"/>
      <c r="L195" s="46">
        <f>SUM(B195:K195)</f>
        <v>33843</v>
      </c>
    </row>
    <row r="196" spans="1:25" ht="13.5" thickBot="1" x14ac:dyDescent="0.25">
      <c r="A196" s="54" t="s">
        <v>65</v>
      </c>
      <c r="B196" s="55">
        <f>SUM(B193:B195)</f>
        <v>31266.07</v>
      </c>
      <c r="C196" s="56">
        <f>SUM(C193:C195)</f>
        <v>0</v>
      </c>
      <c r="D196" s="57">
        <f t="shared" ref="D196:J196" si="34">SUM(D193:D195)</f>
        <v>39815.300000000003</v>
      </c>
      <c r="E196" s="55">
        <f t="shared" si="34"/>
        <v>0</v>
      </c>
      <c r="F196" s="56">
        <f t="shared" si="34"/>
        <v>0</v>
      </c>
      <c r="G196" s="56">
        <f t="shared" si="34"/>
        <v>0</v>
      </c>
      <c r="H196" s="56">
        <f t="shared" si="34"/>
        <v>0</v>
      </c>
      <c r="I196" s="56">
        <f t="shared" si="34"/>
        <v>0</v>
      </c>
      <c r="J196" s="57">
        <f t="shared" si="34"/>
        <v>0</v>
      </c>
      <c r="K196" s="58"/>
      <c r="L196" s="59">
        <f>SUM(B196:K196)</f>
        <v>71081.37</v>
      </c>
    </row>
    <row r="197" spans="1:25" ht="19.5" thickBot="1" x14ac:dyDescent="0.35">
      <c r="A197" s="137" t="s">
        <v>66</v>
      </c>
      <c r="B197" s="138"/>
      <c r="C197" s="138"/>
      <c r="D197" s="138"/>
      <c r="E197" s="138"/>
      <c r="F197" s="138"/>
      <c r="G197" s="138"/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8"/>
      <c r="T197" s="138"/>
      <c r="U197" s="138"/>
      <c r="V197" s="138"/>
      <c r="W197" s="138"/>
      <c r="X197" s="138"/>
      <c r="Y197" s="139"/>
    </row>
    <row r="198" spans="1:25" ht="19.5" thickBot="1" x14ac:dyDescent="0.35">
      <c r="A198" s="140" t="s">
        <v>67</v>
      </c>
      <c r="B198" s="143" t="s">
        <v>68</v>
      </c>
      <c r="C198" s="144" t="s">
        <v>53</v>
      </c>
      <c r="D198" s="145"/>
      <c r="E198" s="145"/>
      <c r="F198" s="145"/>
      <c r="G198" s="145"/>
      <c r="H198" s="146"/>
      <c r="I198" s="147" t="s">
        <v>54</v>
      </c>
      <c r="J198" s="148"/>
      <c r="K198" s="148"/>
      <c r="L198" s="148"/>
      <c r="M198" s="148"/>
      <c r="N198" s="148"/>
      <c r="O198" s="148"/>
      <c r="P198" s="148"/>
      <c r="Q198" s="148"/>
      <c r="R198" s="148"/>
      <c r="S198" s="148"/>
      <c r="T198" s="148"/>
      <c r="U198" s="148"/>
      <c r="V198" s="148"/>
      <c r="W198" s="148"/>
      <c r="X198" s="148"/>
      <c r="Y198" s="149"/>
    </row>
    <row r="199" spans="1:25" ht="13.5" thickBot="1" x14ac:dyDescent="0.25">
      <c r="A199" s="141"/>
      <c r="B199" s="141"/>
      <c r="C199" s="150" t="s">
        <v>69</v>
      </c>
      <c r="D199" s="151"/>
      <c r="E199" s="152" t="s">
        <v>70</v>
      </c>
      <c r="F199" s="153"/>
      <c r="G199" s="152" t="s">
        <v>71</v>
      </c>
      <c r="H199" s="153"/>
      <c r="I199" s="152" t="s">
        <v>72</v>
      </c>
      <c r="J199" s="153"/>
      <c r="K199" s="154" t="s">
        <v>73</v>
      </c>
      <c r="L199" s="153"/>
      <c r="M199" s="152" t="s">
        <v>71</v>
      </c>
      <c r="N199" s="153"/>
      <c r="O199" s="152" t="s">
        <v>74</v>
      </c>
      <c r="P199" s="153"/>
      <c r="Q199" s="152" t="s">
        <v>75</v>
      </c>
      <c r="R199" s="153"/>
      <c r="S199" s="152" t="s">
        <v>76</v>
      </c>
      <c r="T199" s="153"/>
      <c r="U199" s="152" t="s">
        <v>77</v>
      </c>
      <c r="V199" s="153"/>
      <c r="W199" s="154" t="s">
        <v>64</v>
      </c>
      <c r="X199" s="153"/>
      <c r="Y199" s="135" t="s">
        <v>43</v>
      </c>
    </row>
    <row r="200" spans="1:25" ht="36.75" thickBot="1" x14ac:dyDescent="0.25">
      <c r="A200" s="142"/>
      <c r="B200" s="142"/>
      <c r="C200" s="61" t="s">
        <v>78</v>
      </c>
      <c r="D200" s="61" t="s">
        <v>79</v>
      </c>
      <c r="E200" s="62" t="s">
        <v>80</v>
      </c>
      <c r="F200" s="62" t="s">
        <v>81</v>
      </c>
      <c r="G200" s="63" t="s">
        <v>82</v>
      </c>
      <c r="H200" s="63" t="s">
        <v>83</v>
      </c>
      <c r="I200" s="62" t="s">
        <v>84</v>
      </c>
      <c r="J200" s="62" t="s">
        <v>85</v>
      </c>
      <c r="K200" s="64" t="s">
        <v>86</v>
      </c>
      <c r="L200" s="65" t="s">
        <v>87</v>
      </c>
      <c r="M200" s="63" t="s">
        <v>82</v>
      </c>
      <c r="N200" s="63" t="s">
        <v>83</v>
      </c>
      <c r="O200" s="63" t="s">
        <v>88</v>
      </c>
      <c r="P200" s="63" t="s">
        <v>89</v>
      </c>
      <c r="Q200" s="63" t="s">
        <v>90</v>
      </c>
      <c r="R200" s="63" t="s">
        <v>91</v>
      </c>
      <c r="S200" s="63" t="s">
        <v>92</v>
      </c>
      <c r="T200" s="63" t="s">
        <v>93</v>
      </c>
      <c r="U200" s="63" t="s">
        <v>94</v>
      </c>
      <c r="V200" s="66" t="s">
        <v>95</v>
      </c>
      <c r="W200" s="67" t="s">
        <v>96</v>
      </c>
      <c r="X200" s="68" t="s">
        <v>97</v>
      </c>
      <c r="Y200" s="136"/>
    </row>
    <row r="201" spans="1:25" x14ac:dyDescent="0.2">
      <c r="A201" s="69">
        <v>3111</v>
      </c>
      <c r="B201" s="70"/>
      <c r="C201" s="71"/>
      <c r="D201" s="72"/>
      <c r="E201" s="71"/>
      <c r="F201" s="72"/>
      <c r="G201" s="71">
        <v>45982.64</v>
      </c>
      <c r="H201" s="72"/>
      <c r="I201" s="71"/>
      <c r="J201" s="72"/>
      <c r="K201" s="73"/>
      <c r="L201" s="74"/>
      <c r="M201" s="71"/>
      <c r="N201" s="74"/>
      <c r="O201" s="71"/>
      <c r="P201" s="74"/>
      <c r="Q201" s="71"/>
      <c r="R201" s="74"/>
      <c r="S201" s="71"/>
      <c r="T201" s="74"/>
      <c r="U201" s="71"/>
      <c r="V201" s="75"/>
      <c r="W201" s="76"/>
      <c r="X201" s="77"/>
      <c r="Y201" s="78">
        <f>SUM(C201:X201)</f>
        <v>45982.64</v>
      </c>
    </row>
    <row r="202" spans="1:25" x14ac:dyDescent="0.2">
      <c r="A202" s="79">
        <v>3121</v>
      </c>
      <c r="B202" s="79"/>
      <c r="C202" s="80"/>
      <c r="D202" s="81"/>
      <c r="E202" s="80"/>
      <c r="F202" s="81"/>
      <c r="G202" s="80">
        <v>13391.94</v>
      </c>
      <c r="H202" s="81"/>
      <c r="I202" s="80"/>
      <c r="J202" s="81"/>
      <c r="K202" s="82"/>
      <c r="L202" s="83"/>
      <c r="M202" s="80"/>
      <c r="N202" s="83"/>
      <c r="O202" s="80"/>
      <c r="P202" s="83"/>
      <c r="Q202" s="80"/>
      <c r="R202" s="83"/>
      <c r="S202" s="80"/>
      <c r="T202" s="83"/>
      <c r="U202" s="80"/>
      <c r="V202" s="83"/>
      <c r="W202" s="84"/>
      <c r="X202" s="83"/>
      <c r="Y202" s="85">
        <f>SUM(C202:X202)</f>
        <v>13391.94</v>
      </c>
    </row>
    <row r="203" spans="1:25" x14ac:dyDescent="0.2">
      <c r="A203" s="79">
        <v>3132</v>
      </c>
      <c r="B203" s="79"/>
      <c r="C203" s="80"/>
      <c r="D203" s="81"/>
      <c r="E203" s="80"/>
      <c r="F203" s="81"/>
      <c r="G203" s="80">
        <v>7587.25</v>
      </c>
      <c r="H203" s="81"/>
      <c r="I203" s="80"/>
      <c r="J203" s="81"/>
      <c r="K203" s="82"/>
      <c r="L203" s="83"/>
      <c r="M203" s="80"/>
      <c r="N203" s="83"/>
      <c r="O203" s="80"/>
      <c r="P203" s="83"/>
      <c r="Q203" s="80"/>
      <c r="R203" s="83"/>
      <c r="S203" s="80"/>
      <c r="T203" s="83"/>
      <c r="U203" s="80"/>
      <c r="V203" s="83"/>
      <c r="W203" s="86"/>
      <c r="X203" s="83"/>
      <c r="Y203" s="87">
        <f t="shared" ref="Y203" si="35">SUM(C203:X203)</f>
        <v>7587.25</v>
      </c>
    </row>
    <row r="204" spans="1:25" x14ac:dyDescent="0.2">
      <c r="A204" s="79">
        <v>3211</v>
      </c>
      <c r="B204" s="79"/>
      <c r="C204" s="80"/>
      <c r="D204" s="81"/>
      <c r="E204" s="80"/>
      <c r="F204" s="81"/>
      <c r="G204" s="80">
        <v>881.51</v>
      </c>
      <c r="H204" s="81"/>
      <c r="I204" s="80"/>
      <c r="J204" s="81"/>
      <c r="K204" s="82"/>
      <c r="L204" s="83"/>
      <c r="M204" s="80"/>
      <c r="N204" s="83"/>
      <c r="O204" s="80"/>
      <c r="P204" s="83"/>
      <c r="Q204" s="80"/>
      <c r="R204" s="83"/>
      <c r="S204" s="80"/>
      <c r="T204" s="83"/>
      <c r="U204" s="80"/>
      <c r="V204" s="88"/>
      <c r="W204" s="84"/>
      <c r="X204" s="83"/>
      <c r="Y204" s="85">
        <f>SUM(C204:X204)</f>
        <v>881.51</v>
      </c>
    </row>
    <row r="205" spans="1:25" x14ac:dyDescent="0.2">
      <c r="A205" s="79">
        <v>3212</v>
      </c>
      <c r="B205" s="79"/>
      <c r="C205" s="80"/>
      <c r="D205" s="81"/>
      <c r="E205" s="80"/>
      <c r="F205" s="81"/>
      <c r="G205" s="80">
        <v>3238.02</v>
      </c>
      <c r="H205" s="81"/>
      <c r="I205" s="80"/>
      <c r="J205" s="81"/>
      <c r="K205" s="82"/>
      <c r="L205" s="83"/>
      <c r="M205" s="80"/>
      <c r="N205" s="83"/>
      <c r="O205" s="80"/>
      <c r="P205" s="83"/>
      <c r="Q205" s="80"/>
      <c r="R205" s="83"/>
      <c r="S205" s="80"/>
      <c r="T205" s="83"/>
      <c r="U205" s="80"/>
      <c r="V205" s="88"/>
      <c r="W205" s="89"/>
      <c r="X205" s="83"/>
      <c r="Y205" s="87">
        <f>SUM(C205:X205)</f>
        <v>3238.02</v>
      </c>
    </row>
    <row r="206" spans="1:25" x14ac:dyDescent="0.2">
      <c r="A206" s="79"/>
      <c r="B206" s="79"/>
      <c r="C206" s="80"/>
      <c r="D206" s="81"/>
      <c r="E206" s="80"/>
      <c r="F206" s="81"/>
      <c r="G206" s="80"/>
      <c r="H206" s="81"/>
      <c r="I206" s="80"/>
      <c r="J206" s="81"/>
      <c r="K206" s="82"/>
      <c r="L206" s="83"/>
      <c r="M206" s="80"/>
      <c r="N206" s="83"/>
      <c r="O206" s="80"/>
      <c r="P206" s="83"/>
      <c r="Q206" s="80"/>
      <c r="R206" s="83"/>
      <c r="S206" s="80"/>
      <c r="T206" s="83"/>
      <c r="U206" s="80"/>
      <c r="V206" s="88"/>
      <c r="W206" s="80"/>
      <c r="X206" s="81"/>
      <c r="Y206" s="85">
        <f t="shared" ref="Y206:Y207" si="36">SUM(C206:X206)</f>
        <v>0</v>
      </c>
    </row>
    <row r="207" spans="1:25" ht="13.5" thickBot="1" x14ac:dyDescent="0.25">
      <c r="A207" s="49"/>
      <c r="B207" s="92"/>
      <c r="C207" s="93"/>
      <c r="D207" s="94"/>
      <c r="E207" s="93"/>
      <c r="F207" s="94"/>
      <c r="G207" s="93"/>
      <c r="H207" s="94"/>
      <c r="I207" s="93"/>
      <c r="J207" s="94"/>
      <c r="K207" s="95"/>
      <c r="L207" s="96"/>
      <c r="M207" s="93"/>
      <c r="N207" s="96"/>
      <c r="O207" s="93"/>
      <c r="P207" s="96"/>
      <c r="Q207" s="93"/>
      <c r="R207" s="96"/>
      <c r="S207" s="93"/>
      <c r="T207" s="96"/>
      <c r="U207" s="93"/>
      <c r="V207" s="96"/>
      <c r="W207" s="97"/>
      <c r="X207" s="96"/>
      <c r="Y207" s="98">
        <f t="shared" si="36"/>
        <v>0</v>
      </c>
    </row>
    <row r="208" spans="1:25" ht="16.5" thickBot="1" x14ac:dyDescent="0.3">
      <c r="A208" s="99" t="s">
        <v>65</v>
      </c>
      <c r="B208" s="104"/>
      <c r="C208" s="100">
        <f>SUM(C201:C207)</f>
        <v>0</v>
      </c>
      <c r="D208" s="57">
        <f t="shared" ref="D208:Y208" si="37">SUM(D201:D207)</f>
        <v>0</v>
      </c>
      <c r="E208" s="100">
        <f t="shared" si="37"/>
        <v>0</v>
      </c>
      <c r="F208" s="57">
        <f t="shared" si="37"/>
        <v>0</v>
      </c>
      <c r="G208" s="100">
        <f t="shared" si="37"/>
        <v>71081.36</v>
      </c>
      <c r="H208" s="57">
        <f t="shared" si="37"/>
        <v>0</v>
      </c>
      <c r="I208" s="100">
        <f t="shared" si="37"/>
        <v>0</v>
      </c>
      <c r="J208" s="57">
        <f t="shared" si="37"/>
        <v>0</v>
      </c>
      <c r="K208" s="101">
        <f t="shared" si="37"/>
        <v>0</v>
      </c>
      <c r="L208" s="101">
        <f t="shared" si="37"/>
        <v>0</v>
      </c>
      <c r="M208" s="101">
        <f t="shared" si="37"/>
        <v>0</v>
      </c>
      <c r="N208" s="101">
        <f t="shared" si="37"/>
        <v>0</v>
      </c>
      <c r="O208" s="101">
        <f t="shared" si="37"/>
        <v>0</v>
      </c>
      <c r="P208" s="101">
        <f t="shared" si="37"/>
        <v>0</v>
      </c>
      <c r="Q208" s="101">
        <f t="shared" si="37"/>
        <v>0</v>
      </c>
      <c r="R208" s="101">
        <f t="shared" si="37"/>
        <v>0</v>
      </c>
      <c r="S208" s="101">
        <f t="shared" si="37"/>
        <v>0</v>
      </c>
      <c r="T208" s="101">
        <f t="shared" si="37"/>
        <v>0</v>
      </c>
      <c r="U208" s="101">
        <f t="shared" si="37"/>
        <v>0</v>
      </c>
      <c r="V208" s="101">
        <f t="shared" si="37"/>
        <v>0</v>
      </c>
      <c r="W208" s="101">
        <f t="shared" si="37"/>
        <v>0</v>
      </c>
      <c r="X208" s="56">
        <f t="shared" si="37"/>
        <v>0</v>
      </c>
      <c r="Y208" s="102">
        <f t="shared" si="37"/>
        <v>71081.36</v>
      </c>
    </row>
  </sheetData>
  <mergeCells count="180">
    <mergeCell ref="Y21:Y22"/>
    <mergeCell ref="A19:Y19"/>
    <mergeCell ref="A20:A22"/>
    <mergeCell ref="B20:B22"/>
    <mergeCell ref="C20:H20"/>
    <mergeCell ref="I20:Y20"/>
    <mergeCell ref="C21:D21"/>
    <mergeCell ref="E21:F21"/>
    <mergeCell ref="G21:H21"/>
    <mergeCell ref="I21:J21"/>
    <mergeCell ref="K21:L21"/>
    <mergeCell ref="M21:N21"/>
    <mergeCell ref="O21:P21"/>
    <mergeCell ref="Q21:R21"/>
    <mergeCell ref="S21:T21"/>
    <mergeCell ref="U21:V21"/>
    <mergeCell ref="A1:F1"/>
    <mergeCell ref="B3:E3"/>
    <mergeCell ref="B4:E4"/>
    <mergeCell ref="B5:C5"/>
    <mergeCell ref="B7:C7"/>
    <mergeCell ref="W21:X21"/>
    <mergeCell ref="B8:C8"/>
    <mergeCell ref="B9:C9"/>
    <mergeCell ref="B10:C10"/>
    <mergeCell ref="A11:L11"/>
    <mergeCell ref="A12:A13"/>
    <mergeCell ref="B12:D12"/>
    <mergeCell ref="E12:K12"/>
    <mergeCell ref="L12:L13"/>
    <mergeCell ref="B59:C59"/>
    <mergeCell ref="B60:C60"/>
    <mergeCell ref="B61:C61"/>
    <mergeCell ref="A62:L62"/>
    <mergeCell ref="A63:A64"/>
    <mergeCell ref="B63:D63"/>
    <mergeCell ref="E63:K63"/>
    <mergeCell ref="L63:L64"/>
    <mergeCell ref="A52:F52"/>
    <mergeCell ref="B54:E54"/>
    <mergeCell ref="B55:E55"/>
    <mergeCell ref="B56:C56"/>
    <mergeCell ref="B58:C58"/>
    <mergeCell ref="Y71:Y72"/>
    <mergeCell ref="A85:F85"/>
    <mergeCell ref="B87:E87"/>
    <mergeCell ref="B88:E88"/>
    <mergeCell ref="B89:C89"/>
    <mergeCell ref="A69:Y69"/>
    <mergeCell ref="A70:A72"/>
    <mergeCell ref="B70:B72"/>
    <mergeCell ref="C70:H70"/>
    <mergeCell ref="I70:Y70"/>
    <mergeCell ref="C71:D71"/>
    <mergeCell ref="E71:F71"/>
    <mergeCell ref="G71:H71"/>
    <mergeCell ref="I71:J71"/>
    <mergeCell ref="K71:L71"/>
    <mergeCell ref="M71:N71"/>
    <mergeCell ref="O71:P71"/>
    <mergeCell ref="Q71:R71"/>
    <mergeCell ref="S71:T71"/>
    <mergeCell ref="U71:V71"/>
    <mergeCell ref="W71:X71"/>
    <mergeCell ref="A96:A97"/>
    <mergeCell ref="B96:D96"/>
    <mergeCell ref="E96:K96"/>
    <mergeCell ref="L96:L97"/>
    <mergeCell ref="A101:Y101"/>
    <mergeCell ref="B91:C91"/>
    <mergeCell ref="B92:C92"/>
    <mergeCell ref="B93:C93"/>
    <mergeCell ref="B94:C94"/>
    <mergeCell ref="A95:L95"/>
    <mergeCell ref="A102:A104"/>
    <mergeCell ref="B102:B104"/>
    <mergeCell ref="C102:H102"/>
    <mergeCell ref="I102:Y102"/>
    <mergeCell ref="C103:D103"/>
    <mergeCell ref="E103:F103"/>
    <mergeCell ref="G103:H103"/>
    <mergeCell ref="I103:J103"/>
    <mergeCell ref="K103:L103"/>
    <mergeCell ref="M103:N103"/>
    <mergeCell ref="O103:P103"/>
    <mergeCell ref="Q103:R103"/>
    <mergeCell ref="S103:T103"/>
    <mergeCell ref="U103:V103"/>
    <mergeCell ref="W103:X103"/>
    <mergeCell ref="Y103:Y104"/>
    <mergeCell ref="B123:C123"/>
    <mergeCell ref="B124:C124"/>
    <mergeCell ref="B125:C125"/>
    <mergeCell ref="A126:L126"/>
    <mergeCell ref="A127:A128"/>
    <mergeCell ref="B127:D127"/>
    <mergeCell ref="E127:K127"/>
    <mergeCell ref="L127:L128"/>
    <mergeCell ref="A116:F116"/>
    <mergeCell ref="B118:E118"/>
    <mergeCell ref="B119:E119"/>
    <mergeCell ref="B120:C120"/>
    <mergeCell ref="B122:C122"/>
    <mergeCell ref="Y134:Y135"/>
    <mergeCell ref="A148:F148"/>
    <mergeCell ref="B150:E150"/>
    <mergeCell ref="B151:E151"/>
    <mergeCell ref="B152:C152"/>
    <mergeCell ref="A132:Y132"/>
    <mergeCell ref="A133:A135"/>
    <mergeCell ref="B133:B135"/>
    <mergeCell ref="C133:H133"/>
    <mergeCell ref="I133:Y133"/>
    <mergeCell ref="C134:D134"/>
    <mergeCell ref="E134:F134"/>
    <mergeCell ref="G134:H134"/>
    <mergeCell ref="I134:J134"/>
    <mergeCell ref="K134:L134"/>
    <mergeCell ref="M134:N134"/>
    <mergeCell ref="O134:P134"/>
    <mergeCell ref="Q134:R134"/>
    <mergeCell ref="S134:T134"/>
    <mergeCell ref="U134:V134"/>
    <mergeCell ref="W134:X134"/>
    <mergeCell ref="A159:A160"/>
    <mergeCell ref="B159:D159"/>
    <mergeCell ref="E159:K159"/>
    <mergeCell ref="L159:L160"/>
    <mergeCell ref="A164:Y164"/>
    <mergeCell ref="B154:C154"/>
    <mergeCell ref="B155:C155"/>
    <mergeCell ref="B156:C156"/>
    <mergeCell ref="B157:C157"/>
    <mergeCell ref="A158:L158"/>
    <mergeCell ref="A165:A167"/>
    <mergeCell ref="B165:B167"/>
    <mergeCell ref="C165:H165"/>
    <mergeCell ref="I165:Y165"/>
    <mergeCell ref="C166:D166"/>
    <mergeCell ref="E166:F166"/>
    <mergeCell ref="G166:H166"/>
    <mergeCell ref="I166:J166"/>
    <mergeCell ref="K166:L166"/>
    <mergeCell ref="M166:N166"/>
    <mergeCell ref="O166:P166"/>
    <mergeCell ref="Q166:R166"/>
    <mergeCell ref="S166:T166"/>
    <mergeCell ref="U166:V166"/>
    <mergeCell ref="W166:X166"/>
    <mergeCell ref="Y166:Y167"/>
    <mergeCell ref="B187:C187"/>
    <mergeCell ref="B188:C188"/>
    <mergeCell ref="B189:C189"/>
    <mergeCell ref="A190:L190"/>
    <mergeCell ref="A191:A192"/>
    <mergeCell ref="B191:D191"/>
    <mergeCell ref="E191:K191"/>
    <mergeCell ref="L191:L192"/>
    <mergeCell ref="A180:F180"/>
    <mergeCell ref="B182:E182"/>
    <mergeCell ref="B183:E183"/>
    <mergeCell ref="B184:C184"/>
    <mergeCell ref="B186:C186"/>
    <mergeCell ref="Y199:Y200"/>
    <mergeCell ref="A197:Y197"/>
    <mergeCell ref="A198:A200"/>
    <mergeCell ref="B198:B200"/>
    <mergeCell ref="C198:H198"/>
    <mergeCell ref="I198:Y198"/>
    <mergeCell ref="C199:D199"/>
    <mergeCell ref="E199:F199"/>
    <mergeCell ref="G199:H199"/>
    <mergeCell ref="I199:J199"/>
    <mergeCell ref="K199:L199"/>
    <mergeCell ref="M199:N199"/>
    <mergeCell ref="O199:P199"/>
    <mergeCell ref="Q199:R199"/>
    <mergeCell ref="S199:T199"/>
    <mergeCell ref="U199:V199"/>
    <mergeCell ref="W199:X199"/>
  </mergeCells>
  <pageMargins left="0.70866141732283472" right="0.70866141732283472" top="0.74803149606299213" bottom="0.74803149606299213" header="0.31496062992125984" footer="0.31496062992125984"/>
  <pageSetup paperSize="8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"/>
  <sheetViews>
    <sheetView workbookViewId="0">
      <selection activeCell="E7" sqref="E7"/>
    </sheetView>
  </sheetViews>
  <sheetFormatPr defaultRowHeight="15" x14ac:dyDescent="0.25"/>
  <cols>
    <col min="1" max="4" width="36.28515625" style="1" customWidth="1"/>
    <col min="5" max="5" width="28.85546875" style="1" customWidth="1"/>
    <col min="6" max="16384" width="9.140625" style="1"/>
  </cols>
  <sheetData>
    <row r="1" spans="1:5" ht="18.75" customHeight="1" x14ac:dyDescent="0.3">
      <c r="A1" s="13" t="s">
        <v>41</v>
      </c>
      <c r="B1" s="13"/>
      <c r="C1" s="13"/>
      <c r="D1" s="13"/>
      <c r="E1" s="13"/>
    </row>
    <row r="2" spans="1:5" s="3" customFormat="1" ht="14.25" customHeight="1" x14ac:dyDescent="0.25">
      <c r="A2" s="185" t="s">
        <v>42</v>
      </c>
      <c r="B2" s="185"/>
      <c r="C2" s="185"/>
      <c r="D2" s="185"/>
      <c r="E2" s="16"/>
    </row>
    <row r="3" spans="1:5" ht="14.25" customHeight="1" x14ac:dyDescent="0.3">
      <c r="A3" s="15"/>
      <c r="B3" s="15"/>
      <c r="C3" s="15"/>
      <c r="D3" s="15"/>
      <c r="E3" s="15"/>
    </row>
    <row r="4" spans="1:5" s="2" customFormat="1" ht="22.5" customHeight="1" x14ac:dyDescent="0.25">
      <c r="A4" s="2" t="s">
        <v>23</v>
      </c>
      <c r="B4" s="2" t="s">
        <v>106</v>
      </c>
    </row>
    <row r="5" spans="1:5" s="2" customFormat="1" ht="16.5" thickBot="1" x14ac:dyDescent="0.3">
      <c r="A5" s="4"/>
      <c r="B5" s="4"/>
      <c r="C5" s="4"/>
      <c r="D5" s="4"/>
      <c r="E5" s="4"/>
    </row>
    <row r="6" spans="1:5" s="3" customFormat="1" ht="47.25" x14ac:dyDescent="0.25">
      <c r="A6" s="6" t="s">
        <v>25</v>
      </c>
      <c r="B6" s="7" t="s">
        <v>29</v>
      </c>
      <c r="C6" s="11" t="s">
        <v>27</v>
      </c>
      <c r="D6" s="8" t="s">
        <v>31</v>
      </c>
      <c r="E6" s="8" t="s">
        <v>44</v>
      </c>
    </row>
    <row r="7" spans="1:5" ht="320.25" customHeight="1" thickBot="1" x14ac:dyDescent="0.3">
      <c r="A7" s="9"/>
      <c r="B7" s="10">
        <v>5442.76</v>
      </c>
      <c r="C7" s="12">
        <v>0</v>
      </c>
      <c r="D7" s="113" t="s">
        <v>107</v>
      </c>
      <c r="E7" s="114" t="s">
        <v>108</v>
      </c>
    </row>
    <row r="9" spans="1:5" x14ac:dyDescent="0.25">
      <c r="A9" s="1" t="s">
        <v>24</v>
      </c>
    </row>
  </sheetData>
  <mergeCells count="1">
    <mergeCell ref="A2:D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1. Izv o zaduzivanju</vt:lpstr>
      <vt:lpstr>2. Izvje o korist EU sredstva</vt:lpstr>
      <vt:lpstr>3. Zajm Potr Obv Suds ŽR</vt:lpstr>
    </vt:vector>
  </TitlesOfParts>
  <Company>SDŽ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Ninčević Anita</dc:creator>
  <cp:lastModifiedBy>Meri Kovačević</cp:lastModifiedBy>
  <cp:lastPrinted>2024-01-30T10:03:40Z</cp:lastPrinted>
  <dcterms:created xsi:type="dcterms:W3CDTF">2019-01-23T13:19:05Z</dcterms:created>
  <dcterms:modified xsi:type="dcterms:W3CDTF">2024-03-27T11:54:41Z</dcterms:modified>
</cp:coreProperties>
</file>